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SCD_FRINCON\descargas\"/>
    </mc:Choice>
  </mc:AlternateContent>
  <bookViews>
    <workbookView xWindow="0" yWindow="0" windowWidth="28800" windowHeight="11235"/>
  </bookViews>
  <sheets>
    <sheet name="Reporte Mensual info 26-02-2019" sheetId="4" r:id="rId1"/>
    <sheet name="Hoja1" sheetId="3" state="hidden" r:id="rId2"/>
  </sheets>
  <definedNames>
    <definedName name="_xlnm._FilterDatabase" localSheetId="1" hidden="1">Hoja1!$B$2:$E$75</definedName>
    <definedName name="_xlnm._FilterDatabase" localSheetId="0" hidden="1">'Reporte Mensual info 26-02-2019'!$A$5:$J$366</definedName>
    <definedName name="_xlnm.Print_Area" localSheetId="1">Hoja1!$B$2:$E$75</definedName>
    <definedName name="Entidad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2" i="4" l="1"/>
  <c r="D8" i="4" l="1"/>
  <c r="E8" i="4"/>
  <c r="F8" i="4"/>
  <c r="G8" i="4"/>
  <c r="H8" i="4"/>
  <c r="I8" i="4"/>
  <c r="K338" i="4" l="1"/>
  <c r="J338" i="4"/>
  <c r="C338" i="4"/>
  <c r="B338" i="4"/>
  <c r="K314" i="4"/>
  <c r="J314" i="4"/>
  <c r="J7" i="4" s="1"/>
  <c r="J359" i="4" s="1"/>
  <c r="B379" i="4" s="1"/>
  <c r="C314" i="4"/>
  <c r="B314" i="4"/>
  <c r="K307" i="4"/>
  <c r="C307" i="4"/>
  <c r="B307" i="4"/>
  <c r="K291" i="4"/>
  <c r="C291" i="4"/>
  <c r="B291" i="4"/>
  <c r="K284" i="4"/>
  <c r="E284" i="4"/>
  <c r="D284" i="4"/>
  <c r="C284" i="4"/>
  <c r="B284" i="4"/>
  <c r="K251" i="4"/>
  <c r="G251" i="4"/>
  <c r="F251" i="4"/>
  <c r="E251" i="4"/>
  <c r="D251" i="4"/>
  <c r="C251" i="4"/>
  <c r="B251" i="4"/>
  <c r="K221" i="4"/>
  <c r="G221" i="4"/>
  <c r="F221" i="4"/>
  <c r="E221" i="4"/>
  <c r="D221" i="4"/>
  <c r="C221" i="4"/>
  <c r="B221" i="4"/>
  <c r="K196" i="4"/>
  <c r="C196" i="4"/>
  <c r="B196" i="4"/>
  <c r="K155" i="4"/>
  <c r="G155" i="4"/>
  <c r="F155" i="4"/>
  <c r="E155" i="4"/>
  <c r="D155" i="4"/>
  <c r="C155" i="4"/>
  <c r="B155" i="4"/>
  <c r="K142" i="4"/>
  <c r="E142" i="4"/>
  <c r="D142" i="4"/>
  <c r="C142" i="4"/>
  <c r="B142" i="4"/>
  <c r="K111" i="4"/>
  <c r="G111" i="4"/>
  <c r="F111" i="4"/>
  <c r="C111" i="4"/>
  <c r="B111" i="4"/>
  <c r="I96" i="4"/>
  <c r="H96" i="4"/>
  <c r="H89" i="4" s="1"/>
  <c r="H7" i="4" s="1"/>
  <c r="H359" i="4" s="1"/>
  <c r="K89" i="4"/>
  <c r="G89" i="4"/>
  <c r="F89" i="4"/>
  <c r="E89" i="4"/>
  <c r="D89" i="4"/>
  <c r="C89" i="4"/>
  <c r="B89" i="4"/>
  <c r="G71" i="4"/>
  <c r="K70" i="4"/>
  <c r="E70" i="4"/>
  <c r="D70" i="4"/>
  <c r="C70" i="4"/>
  <c r="B70" i="4"/>
  <c r="G64" i="4"/>
  <c r="F64" i="4"/>
  <c r="K63" i="4"/>
  <c r="E63" i="4"/>
  <c r="D63" i="4"/>
  <c r="C63" i="4"/>
  <c r="B63" i="4"/>
  <c r="K39" i="4"/>
  <c r="G39" i="4"/>
  <c r="F39" i="4"/>
  <c r="E39" i="4"/>
  <c r="D39" i="4"/>
  <c r="C39" i="4"/>
  <c r="B39" i="4"/>
  <c r="K20" i="4"/>
  <c r="E20" i="4"/>
  <c r="D20" i="4"/>
  <c r="C20" i="4"/>
  <c r="B20" i="4"/>
  <c r="K8" i="4"/>
  <c r="C8" i="4"/>
  <c r="B8" i="4"/>
  <c r="G7" i="4" l="1"/>
  <c r="G359" i="4" s="1"/>
  <c r="B378" i="4" s="1"/>
  <c r="I89" i="4"/>
  <c r="I7" i="4" s="1"/>
  <c r="I359" i="4" s="1"/>
  <c r="B381" i="4"/>
  <c r="E7" i="4"/>
  <c r="E359" i="4" s="1"/>
  <c r="B376" i="4" s="1"/>
  <c r="J8" i="4"/>
  <c r="C7" i="4"/>
  <c r="C359" i="4" s="1"/>
  <c r="B374" i="4" s="1"/>
  <c r="F7" i="4"/>
  <c r="F359" i="4" s="1"/>
  <c r="B7" i="4"/>
  <c r="B359" i="4" s="1"/>
  <c r="D7" i="4"/>
  <c r="D359" i="4" s="1"/>
  <c r="K7" i="4"/>
  <c r="K359" i="4" s="1"/>
  <c r="B380" i="4" s="1"/>
  <c r="B375" i="4" l="1"/>
  <c r="B373" i="4"/>
  <c r="B377" i="4"/>
  <c r="M77" i="3"/>
  <c r="L77" i="3"/>
  <c r="N76" i="3"/>
  <c r="O76" i="3" s="1"/>
  <c r="P76" i="3"/>
  <c r="Q76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3" i="3"/>
  <c r="N4" i="3"/>
  <c r="E76" i="3"/>
  <c r="N44" i="3"/>
  <c r="O44" i="3" s="1"/>
  <c r="P5" i="3"/>
  <c r="Q5" i="3" s="1"/>
  <c r="P6" i="3"/>
  <c r="Q6" i="3" s="1"/>
  <c r="P7" i="3"/>
  <c r="Q7" i="3" s="1"/>
  <c r="P8" i="3"/>
  <c r="Q8" i="3" s="1"/>
  <c r="P9" i="3"/>
  <c r="Q9" i="3" s="1"/>
  <c r="P10" i="3"/>
  <c r="Q10" i="3" s="1"/>
  <c r="P11" i="3"/>
  <c r="Q11" i="3" s="1"/>
  <c r="P12" i="3"/>
  <c r="Q12" i="3" s="1"/>
  <c r="P13" i="3"/>
  <c r="Q13" i="3" s="1"/>
  <c r="P14" i="3"/>
  <c r="Q14" i="3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/>
  <c r="P57" i="3"/>
  <c r="Q57" i="3" s="1"/>
  <c r="P58" i="3"/>
  <c r="Q58" i="3" s="1"/>
  <c r="P59" i="3"/>
  <c r="Q59" i="3" s="1"/>
  <c r="P60" i="3"/>
  <c r="Q60" i="3" s="1"/>
  <c r="P61" i="3"/>
  <c r="Q61" i="3" s="1"/>
  <c r="P62" i="3"/>
  <c r="Q62" i="3" s="1"/>
  <c r="P63" i="3"/>
  <c r="Q63" i="3" s="1"/>
  <c r="P64" i="3"/>
  <c r="Q64" i="3" s="1"/>
  <c r="P65" i="3"/>
  <c r="Q65" i="3" s="1"/>
  <c r="P66" i="3"/>
  <c r="Q66" i="3" s="1"/>
  <c r="P67" i="3"/>
  <c r="Q67" i="3" s="1"/>
  <c r="P68" i="3"/>
  <c r="Q68" i="3" s="1"/>
  <c r="P69" i="3"/>
  <c r="Q69" i="3" s="1"/>
  <c r="P70" i="3"/>
  <c r="Q70" i="3" s="1"/>
  <c r="P71" i="3"/>
  <c r="Q71" i="3" s="1"/>
  <c r="P72" i="3"/>
  <c r="Q72" i="3" s="1"/>
  <c r="P73" i="3"/>
  <c r="Q73" i="3" s="1"/>
  <c r="P74" i="3"/>
  <c r="Q74" i="3" s="1"/>
  <c r="P75" i="3"/>
  <c r="Q75" i="3" s="1"/>
  <c r="P4" i="3"/>
  <c r="O57" i="3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11" i="3"/>
  <c r="O11" i="3" s="1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22" i="3"/>
  <c r="O22" i="3" s="1"/>
  <c r="N23" i="3"/>
  <c r="O23" i="3" s="1"/>
  <c r="N24" i="3"/>
  <c r="O24" i="3" s="1"/>
  <c r="N25" i="3"/>
  <c r="O25" i="3" s="1"/>
  <c r="N26" i="3"/>
  <c r="O26" i="3" s="1"/>
  <c r="N27" i="3"/>
  <c r="O27" i="3" s="1"/>
  <c r="N28" i="3"/>
  <c r="O28" i="3" s="1"/>
  <c r="N29" i="3"/>
  <c r="O29" i="3" s="1"/>
  <c r="N30" i="3"/>
  <c r="O30" i="3" s="1"/>
  <c r="N31" i="3"/>
  <c r="O31" i="3" s="1"/>
  <c r="N32" i="3"/>
  <c r="O32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5" i="3"/>
  <c r="O45" i="3" s="1"/>
  <c r="N46" i="3"/>
  <c r="O46" i="3" s="1"/>
  <c r="N47" i="3"/>
  <c r="O47" i="3" s="1"/>
  <c r="N49" i="3"/>
  <c r="O49" i="3" s="1"/>
  <c r="N50" i="3"/>
  <c r="O50" i="3" s="1"/>
  <c r="N51" i="3"/>
  <c r="O51" i="3" s="1"/>
  <c r="N52" i="3"/>
  <c r="O52" i="3" s="1"/>
  <c r="N53" i="3"/>
  <c r="O53" i="3" s="1"/>
  <c r="N54" i="3"/>
  <c r="O54" i="3" s="1"/>
  <c r="N55" i="3"/>
  <c r="O55" i="3" s="1"/>
  <c r="N56" i="3"/>
  <c r="O56" i="3" s="1"/>
  <c r="N57" i="3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O74" i="3" s="1"/>
  <c r="N75" i="3"/>
  <c r="O75" i="3" s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5" i="3"/>
  <c r="K46" i="3"/>
  <c r="K47" i="3"/>
  <c r="K48" i="3"/>
  <c r="P48" i="3" s="1"/>
  <c r="Q48" i="3" s="1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4" i="3"/>
  <c r="I155" i="3"/>
  <c r="H155" i="3"/>
  <c r="I154" i="3"/>
  <c r="H154" i="3"/>
  <c r="I153" i="3"/>
  <c r="H153" i="3"/>
  <c r="I152" i="3"/>
  <c r="H152" i="3"/>
  <c r="I151" i="3"/>
  <c r="H151" i="3"/>
  <c r="I150" i="3"/>
  <c r="H150" i="3"/>
  <c r="I149" i="3"/>
  <c r="H149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D76" i="3"/>
  <c r="C76" i="3"/>
  <c r="P77" i="3" l="1"/>
  <c r="O4" i="3"/>
  <c r="Q4" i="3"/>
  <c r="Q77" i="3" s="1"/>
  <c r="N48" i="3"/>
  <c r="O48" i="3" s="1"/>
  <c r="N77" i="3" l="1"/>
  <c r="O77" i="3"/>
</calcChain>
</file>

<file path=xl/sharedStrings.xml><?xml version="1.0" encoding="utf-8"?>
<sst xmlns="http://schemas.openxmlformats.org/spreadsheetml/2006/main" count="560" uniqueCount="214">
  <si>
    <t>DEPARTAMENTO ADMINISTRATIVO DEL SERVICIO CIVIL DISTRITAL</t>
  </si>
  <si>
    <t>Empleo Permanente</t>
  </si>
  <si>
    <t>Empleo Temporal</t>
  </si>
  <si>
    <t>Total general</t>
  </si>
  <si>
    <t>Órganismos de Control</t>
  </si>
  <si>
    <t>Sectores / Entidades / Niveles Jerárquicos</t>
  </si>
  <si>
    <t>Total del Distrito</t>
  </si>
  <si>
    <t>Trabajadores Oficiales</t>
  </si>
  <si>
    <t>Cargos</t>
  </si>
  <si>
    <t>Unidades de Apoyo Normativo</t>
  </si>
  <si>
    <t>Docentes</t>
  </si>
  <si>
    <t>Provistos</t>
  </si>
  <si>
    <t xml:space="preserve"> a Gestión Pública</t>
  </si>
  <si>
    <t>b Gobierno</t>
  </si>
  <si>
    <t>c Hacienda</t>
  </si>
  <si>
    <t>d Planeación</t>
  </si>
  <si>
    <t>e Desarrollo Económico Industria y Turismo</t>
  </si>
  <si>
    <t>f Educación</t>
  </si>
  <si>
    <t>g Salud</t>
  </si>
  <si>
    <t>h Integración Social</t>
  </si>
  <si>
    <t>i Cultura Recreación y Deporte</t>
  </si>
  <si>
    <t>j Ambiente</t>
  </si>
  <si>
    <t>k Movilidad</t>
  </si>
  <si>
    <t>l Hábitat</t>
  </si>
  <si>
    <t>m Mujeres</t>
  </si>
  <si>
    <t>n Seguridad Convivencia y Justicia</t>
  </si>
  <si>
    <t>o Gestión Jurídica</t>
  </si>
  <si>
    <t xml:space="preserve"> 125 - Departamento Administrativo del Servicio Civil Distrital</t>
  </si>
  <si>
    <t>104 - Secretaría General de la Alcaldía Mayor de Bogotá</t>
  </si>
  <si>
    <t>127 - Departamento Administrativo de la Defensoría del Espacio Público - DADEP</t>
  </si>
  <si>
    <t>220 - Instituto Distrital de la Participación y Acción Comunal - IDPAC</t>
  </si>
  <si>
    <t>110 - Secretaría Distrital de Gobierno</t>
  </si>
  <si>
    <t>206 - Fondo De Prestaciones Económicas, Cesantías Y Pensiones - FONCEP</t>
  </si>
  <si>
    <t>240 - Lotería De Bogotá</t>
  </si>
  <si>
    <t>111 - Secretaría Distrital de Hacienda</t>
  </si>
  <si>
    <t>226 - Unidad Administrativa Especial de Catastro Distrital - UAECD</t>
  </si>
  <si>
    <t>120 - Secretaría Distrital de Planeación</t>
  </si>
  <si>
    <t>117 - Secretaría Distrital de Desarrollo Económico</t>
  </si>
  <si>
    <t>200 - Instituto para la Economía Social - IPES</t>
  </si>
  <si>
    <t>221 - Instituto Distrital de Turismo - IDT</t>
  </si>
  <si>
    <t>230 - Universidad Distrital "Francisco José de Caldas"</t>
  </si>
  <si>
    <t>423 - Subred Integrada de Servicios de Salud Centro Oriente E.S.E.</t>
  </si>
  <si>
    <t>426 - Subred Integrada de Servicios de Salud Norte E.S.E.</t>
  </si>
  <si>
    <t>425 - Subred Integrada de Servicios de Salud Sur E.S.E.</t>
  </si>
  <si>
    <t>424 - Subred Integrada de Servicios de Salud Sur Occidente E.S.E.</t>
  </si>
  <si>
    <t>114 - Secretaría Distrital De Salud</t>
  </si>
  <si>
    <t>219 - Instituto para la Investigación Educativa y el Desarrollo Pedagógico - IDEP</t>
  </si>
  <si>
    <t>119 - Secretaría Distrital de Cultura, Recreación y Deporte</t>
  </si>
  <si>
    <t>216 - Orquesta Filarmónica de Bogotá - OFB</t>
  </si>
  <si>
    <t>213 - Instituto Distrital del Patrimonio Cultural - IDPC</t>
  </si>
  <si>
    <t>211 - Instituto Distrital de Recreación y Deporte – IDRD</t>
  </si>
  <si>
    <t>222 - Instituto Distrital de las Artes - IDARTES</t>
  </si>
  <si>
    <t>215 - Fundación Gilberto Álzate Avendaño - FUGA</t>
  </si>
  <si>
    <t xml:space="preserve">260 - Canal Capital </t>
  </si>
  <si>
    <t>218 - Jardín Botánico "José Celestino Mutis"</t>
  </si>
  <si>
    <t>237 - Instituto Distrital de Protección y Bienestar Animal – IDPYBA</t>
  </si>
  <si>
    <t>203 - Instituto Distrital de la Gestión del Riesgo y Cambio Climático - IDIGER</t>
  </si>
  <si>
    <t>262 - Empresa de Transporte del Tercer Milenio - TRANSMILENIO S.A.</t>
  </si>
  <si>
    <t>204 - Instituto de Desarrollo Urbano - IDU</t>
  </si>
  <si>
    <t>266 - Metro de Bogotá S.A.</t>
  </si>
  <si>
    <t>113 - Secretaría Distrital de Movilidad</t>
  </si>
  <si>
    <t>227 - Unidad Administrativa Especial de Rehabilitación y Mantenimiento Vial - UAERMV</t>
  </si>
  <si>
    <t>126 - Secretaría Distrital de Ambiente</t>
  </si>
  <si>
    <t>118 - Secretaría Distrital del Hábitat</t>
  </si>
  <si>
    <t>228 - Unidad Administrativa Especial de Servicios Públicos - UAESP</t>
  </si>
  <si>
    <t>263 - Empresa de Renovación y Desarrollo Urbano - ERU</t>
  </si>
  <si>
    <t>202 - Empresa de Acueducto Alcantarillado y Aseo de Bogotá E.S.P. - EAAB</t>
  </si>
  <si>
    <t>208 - Caja de Vivienda Popular - CVP</t>
  </si>
  <si>
    <t>121 - Secretaría Distrital de la Mujer</t>
  </si>
  <si>
    <t>137 - Secretaría Distrital de Seguridad Convivencia y Justicia</t>
  </si>
  <si>
    <t>131 - Unidad Administrativa Especial Cuerpo Oficial De Bomberos - UAECOB</t>
  </si>
  <si>
    <t>136 - Secretaría Jurídica Distrital</t>
  </si>
  <si>
    <t>235 - Contraloría de Bogotá D.C.</t>
  </si>
  <si>
    <t>102 - Personería de Bogotá D.C.</t>
  </si>
  <si>
    <t>105 - Veeduría Distrital de Bogotá D.C.</t>
  </si>
  <si>
    <t>01 DIRECTIVO</t>
  </si>
  <si>
    <t>02 ASESOR</t>
  </si>
  <si>
    <t>03 EJECUTIVO</t>
  </si>
  <si>
    <t>04 PROFESIONAL</t>
  </si>
  <si>
    <t>06 TÉCNICO</t>
  </si>
  <si>
    <t>07 ASISTENCIAL</t>
  </si>
  <si>
    <t>08 OPERATIVO</t>
  </si>
  <si>
    <t>05 TECNÓLOGO</t>
  </si>
  <si>
    <t>10 DOCENTES**</t>
  </si>
  <si>
    <t>Localidades</t>
  </si>
  <si>
    <t>002 Fondo de Desarrollo Local de Chapinero</t>
  </si>
  <si>
    <t>003 Fondo de Desarrollo Local de Santa Fé</t>
  </si>
  <si>
    <t>004 Fondo de Desarrollo Local de San Cristóbal</t>
  </si>
  <si>
    <t>005 Fondo de Desarrollo Local de Usme</t>
  </si>
  <si>
    <t>006 Fondo de Desarrollo Local de Tunjuelito</t>
  </si>
  <si>
    <t>007 Fondo de Desarrollo Local de Bosa</t>
  </si>
  <si>
    <t>008 Fondo de Desarrollo Local de Kennedy</t>
  </si>
  <si>
    <t xml:space="preserve">009 Fondo de Desarrollo Local de Fontibón </t>
  </si>
  <si>
    <t>010 Fondo de Desarrollo Local de Engativa</t>
  </si>
  <si>
    <t>011 Fondo de Desarrollo Local de Suba</t>
  </si>
  <si>
    <t>012 Fondo de Desarrollo Local de Barrios Unidos</t>
  </si>
  <si>
    <t>013 Fondo de Desarrollo Local de Teusaquillo</t>
  </si>
  <si>
    <t>014 Fondo de Desarrollo Local de Los Mártires</t>
  </si>
  <si>
    <t>015 Fondo de Desarrollo Local de Antonio Nariño</t>
  </si>
  <si>
    <t>016 Fondo de Desarrollo Local de Puente Aranda</t>
  </si>
  <si>
    <t>017 Fondo de Desarrollo Local de La Candelaria</t>
  </si>
  <si>
    <t>018 Fondo de Desarrollo Local de Rafael Uribe Uribe</t>
  </si>
  <si>
    <t>019 Fondo de Desarrollo Local de Ciudad Bolívar</t>
  </si>
  <si>
    <t>020 Fondo de Desarrollo Local de Sumapaz</t>
  </si>
  <si>
    <t xml:space="preserve">001 Fondo de Desarrollo Local de Usaquén </t>
  </si>
  <si>
    <t>Etiquetas de fila</t>
  </si>
  <si>
    <t>Finalizado</t>
  </si>
  <si>
    <t>Vigente a 30/08/2018</t>
  </si>
  <si>
    <t>Caja de Vivienda Popular - CVP</t>
  </si>
  <si>
    <t xml:space="preserve">Canal Capital </t>
  </si>
  <si>
    <t>Concejo de Bogotá D. C.</t>
  </si>
  <si>
    <t>Contraloría de Bogotá D.C.</t>
  </si>
  <si>
    <t>Departamento Administrativo de la Defensoría del Espacio Público - DADEP</t>
  </si>
  <si>
    <t>Departamento Administrativo del Servicio Civil Distrital - DASCD</t>
  </si>
  <si>
    <t>Empresa de Acueducto Alcantarillado y Aseo de Bogotá E.S.P. - EAAB</t>
  </si>
  <si>
    <t>Empresa de Renovación y Desarrollo Urbano de Bogotá D.C. - ERU</t>
  </si>
  <si>
    <t>Empresa de Transporte del Tercer Milenio - TRANSMILENIO S.A.</t>
  </si>
  <si>
    <t>Fondo de Desarrollo Local  Candelaria</t>
  </si>
  <si>
    <t>Fondo De Desarrollo Local Antonio Nariño</t>
  </si>
  <si>
    <t>Fondo de Desarrollo Local Barrios Unidos</t>
  </si>
  <si>
    <t>Fondo de Desarrollo Local Bosa</t>
  </si>
  <si>
    <t>Fondo de Desarrollo Local Chapinero</t>
  </si>
  <si>
    <t>Fondo de Desarrollo Local de Ciudad Bolívar</t>
  </si>
  <si>
    <t>Fondo de Desarrollo Local Engativá</t>
  </si>
  <si>
    <t>Fondo de Desarrollo Local Fontibón</t>
  </si>
  <si>
    <t>Fondo de Desarrollo Local Kennedy</t>
  </si>
  <si>
    <t>Fondo de Desarrollo Local Los Mártires</t>
  </si>
  <si>
    <t>Fondo de Desarrollo Local Puente Aranda</t>
  </si>
  <si>
    <t>Fondo de Desarrollo Local Rafael Uribe Uribe</t>
  </si>
  <si>
    <t>Fondo de Desarrollo Local San Cristóbal</t>
  </si>
  <si>
    <t>Fondo de Desarrollo Local Santa Fé</t>
  </si>
  <si>
    <t>Fondo de Desarrollo Local Suba</t>
  </si>
  <si>
    <t>Fondo de Desarrollo Local Sumapaz</t>
  </si>
  <si>
    <t>Fondo de Desarrollo Local Teusaquillo</t>
  </si>
  <si>
    <t>Fondo de Desarrollo Local Tunjuelito</t>
  </si>
  <si>
    <t>Fondo de Desarrollo Local Usaquén</t>
  </si>
  <si>
    <t>Fondo de Desarrollo Local Usme</t>
  </si>
  <si>
    <t>Fondo De Prestaciones Económicas, Cesantías Y Pensiones - FONCEP</t>
  </si>
  <si>
    <t>Fondo de Vigilancia y Seguridad de Bogotá D.C. en liquidación</t>
  </si>
  <si>
    <t>Fundación Gilberto Álzate Avendaño - FUGA</t>
  </si>
  <si>
    <t>Instituto de Desarrollo Urbano - IDU</t>
  </si>
  <si>
    <t>Instituto Distrital de la Gestión del Riesgo y Cambio Climático - IDIGER</t>
  </si>
  <si>
    <t>Instituto Distrital de la Participación y Acción Comunal - IDPAC</t>
  </si>
  <si>
    <t>Instituto Distrital de las Artes - IDARTES</t>
  </si>
  <si>
    <t>Instituto Distrital de Protección y Bienestar Animal – IDPYBA</t>
  </si>
  <si>
    <t>Instituto Distrital de Recreación y Deporte – IDRD</t>
  </si>
  <si>
    <t>Instituto Distrital de Turismo - IDT</t>
  </si>
  <si>
    <t>Instituto Distrital del Patrimonio Cultural - IDPC</t>
  </si>
  <si>
    <t xml:space="preserve">Instituto para la Economía Social - IPES </t>
  </si>
  <si>
    <t>Instituto para la Investigación Educativa y el Desarrollo Pedagógico - IDEP</t>
  </si>
  <si>
    <t>Instituto para la Protección de la Niñez y la Juventud - IDIPRON</t>
  </si>
  <si>
    <t>Jardín Botánico "José Celestino Mutis"</t>
  </si>
  <si>
    <t>Lotería De Bogotá</t>
  </si>
  <si>
    <t>Metro de Bogotá S.A.</t>
  </si>
  <si>
    <t>Orquesta Filarmónica de Bogotá - OFB</t>
  </si>
  <si>
    <t>Personería de Bogotá D.C.</t>
  </si>
  <si>
    <t>Secretaría de Educación del Distrito</t>
  </si>
  <si>
    <t>Secretaría Distrital de Ambiente</t>
  </si>
  <si>
    <t>Secretaría Distrital de Cultura, Recreación y Deporte</t>
  </si>
  <si>
    <t>Secretaría Distrital de Desarrollo Económico</t>
  </si>
  <si>
    <t>Secretaría Distrital de Gobierno</t>
  </si>
  <si>
    <t>Secretaría Distrital de Hacienda</t>
  </si>
  <si>
    <t>Secretaría Distrital de Integración Social</t>
  </si>
  <si>
    <t>Secretaría Distrital de la Mujer</t>
  </si>
  <si>
    <t>Secretaría Distrital de Movilidad</t>
  </si>
  <si>
    <t>Secretaría Distrital de Planeación</t>
  </si>
  <si>
    <t>Secretaría Distrital De Salud</t>
  </si>
  <si>
    <t>Secretaría Distrital de Seguridad Convivencia y Justicia</t>
  </si>
  <si>
    <t>Secretaría Distrital del Hábitat</t>
  </si>
  <si>
    <t>Secretaría General de la Alcaldía Mayor de Bogotá</t>
  </si>
  <si>
    <t>Secretaría Jurídica Distrital</t>
  </si>
  <si>
    <t>Subred Integrada de Servicios de Salud Centro Oriente E.S.E.</t>
  </si>
  <si>
    <t>Subred Integrada de Servicios de Salud Norte E.S.E.</t>
  </si>
  <si>
    <t>Subred Integrada de Servicios de Salud Sur E.S.E.</t>
  </si>
  <si>
    <t>Subred Integrada de Servicios de Salud Sur Occidente E.S.E.</t>
  </si>
  <si>
    <t>Unidad Administrativa Especial Cuerpo Oficial De Bomberos - UAECOB</t>
  </si>
  <si>
    <t>Unidad Administrativa Especial de Catastro Distrital - UAECD</t>
  </si>
  <si>
    <t>Unidad Administrativa Especial de Rehabilitación y Mantenimiento Vial - UAERMV</t>
  </si>
  <si>
    <t>Unidad Administrativa Especial de Servicios Públicos - UAESP</t>
  </si>
  <si>
    <t>Universidad Distrital "Francisco José de Caldas"</t>
  </si>
  <si>
    <t>Veeduría Distrital de Bogotá D.C.</t>
  </si>
  <si>
    <t>tot</t>
  </si>
  <si>
    <t>vigent</t>
  </si>
  <si>
    <t>Empresa de Renovación y Desarrollo Urbano - ERU</t>
  </si>
  <si>
    <t>217 - Fondo de Vigilancia y Seguridad de Bogotá D.C. en liquidación</t>
  </si>
  <si>
    <t>09 DOCENTES</t>
  </si>
  <si>
    <r>
      <t>112 - Secretaría de Educación del Distrito</t>
    </r>
    <r>
      <rPr>
        <b/>
        <vertAlign val="superscript"/>
        <sz val="10"/>
        <color rgb="FFFF0000"/>
        <rFont val="Open Sans"/>
        <family val="2"/>
      </rPr>
      <t>2</t>
    </r>
  </si>
  <si>
    <r>
      <t>100 - Concejo de Bogotá D. C.</t>
    </r>
    <r>
      <rPr>
        <b/>
        <vertAlign val="superscript"/>
        <sz val="9"/>
        <color rgb="FFFF0000"/>
        <rFont val="Open Sans"/>
        <family val="2"/>
      </rPr>
      <t>1</t>
    </r>
  </si>
  <si>
    <t>122 -Secretaría Distrital de Integración Social</t>
  </si>
  <si>
    <r>
      <rPr>
        <vertAlign val="superscript"/>
        <sz val="10"/>
        <color rgb="FFFF0000"/>
        <rFont val="Open Sans"/>
        <family val="2"/>
      </rPr>
      <t>1</t>
    </r>
    <r>
      <rPr>
        <sz val="10"/>
        <color theme="1"/>
        <rFont val="Open Sans"/>
        <family val="2"/>
      </rPr>
      <t xml:space="preserve"> La Información de Docentes de la Secretaría de Educación Distrital corresponde a los docentes vinculados, con datos que se reportaron directamente de la Dirección de Talento Humano el dia 26 de junio a la OTIC.</t>
    </r>
  </si>
  <si>
    <t>NO REPORTADO</t>
  </si>
  <si>
    <r>
      <rPr>
        <vertAlign val="superscript"/>
        <sz val="10"/>
        <color rgb="FFFF0000"/>
        <rFont val="Open Sans"/>
        <family val="2"/>
      </rPr>
      <t>3</t>
    </r>
    <r>
      <rPr>
        <sz val="10"/>
        <color theme="1"/>
        <rFont val="Open Sans"/>
        <family val="2"/>
      </rPr>
      <t xml:space="preserve"> Se identificaron en la secretaria de Planeacion 1 tecnico y dos asistenciales que se venian reportando como empleo permanente y en realidad son transitorios por lo cual en este mes se realiza la modificacion </t>
    </r>
  </si>
  <si>
    <r>
      <t xml:space="preserve">07 ASISTENCIAL </t>
    </r>
    <r>
      <rPr>
        <vertAlign val="superscript"/>
        <sz val="10"/>
        <color rgb="FFC00000"/>
        <rFont val="Open Sans"/>
        <family val="2"/>
      </rPr>
      <t>3</t>
    </r>
  </si>
  <si>
    <r>
      <t xml:space="preserve">06 TÉCNICO </t>
    </r>
    <r>
      <rPr>
        <vertAlign val="superscript"/>
        <sz val="10"/>
        <color rgb="FFC00000"/>
        <rFont val="Open Sans"/>
        <family val="2"/>
      </rPr>
      <t>3</t>
    </r>
  </si>
  <si>
    <r>
      <t xml:space="preserve">214 - Instituto para la Protección de la Niñez y la Juventud - IDIPRON </t>
    </r>
    <r>
      <rPr>
        <b/>
        <vertAlign val="superscript"/>
        <sz val="10"/>
        <color rgb="FFFF0000"/>
        <rFont val="Open Sans"/>
        <family val="2"/>
      </rPr>
      <t>4</t>
    </r>
  </si>
  <si>
    <r>
      <rPr>
        <vertAlign val="superscript"/>
        <sz val="10"/>
        <color rgb="FFFF0000"/>
        <rFont val="Open Sans"/>
        <family val="2"/>
      </rPr>
      <t>4</t>
    </r>
    <r>
      <rPr>
        <sz val="10"/>
        <color theme="1"/>
        <rFont val="Open Sans"/>
        <family val="2"/>
      </rPr>
      <t xml:space="preserve"> El reporte de IDIPRON se toma con corte a 30 de noviembre de 2018 por no reporte de la entidad.</t>
    </r>
  </si>
  <si>
    <r>
      <rPr>
        <vertAlign val="superscript"/>
        <sz val="10"/>
        <color rgb="FFFF0000"/>
        <rFont val="Open Sans"/>
        <family val="2"/>
      </rPr>
      <t xml:space="preserve">2 </t>
    </r>
    <r>
      <rPr>
        <sz val="10"/>
        <color theme="1"/>
        <rFont val="Open Sans"/>
        <family val="2"/>
      </rPr>
      <t xml:space="preserve"> Los contratos de los fondos de desarrollo de Usaquén, Fontibón y Puente Aranda son con corte a 30 de noviembre.</t>
    </r>
  </si>
  <si>
    <r>
      <rPr>
        <vertAlign val="superscript"/>
        <sz val="11"/>
        <color rgb="FFFF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68 contratos no se tienen en cuenta por tener fechas de finalizacion posteriores a mayo 2020</t>
    </r>
  </si>
  <si>
    <r>
      <rPr>
        <vertAlign val="superscript"/>
        <sz val="11"/>
        <color rgb="FFFF0000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Se realiza corte con la informacion de contratos cargados por las entidades al 26 de febrero de 2019.</t>
    </r>
  </si>
  <si>
    <t>Contratos Vigentes con corte al 31 de diciembre de 2018 con información generada el 26 de febrero de 2019</t>
  </si>
  <si>
    <r>
      <rPr>
        <vertAlign val="superscript"/>
        <sz val="10"/>
        <color rgb="FFFF0000"/>
        <rFont val="Open Sans"/>
        <family val="2"/>
      </rPr>
      <t xml:space="preserve">7 </t>
    </r>
    <r>
      <rPr>
        <sz val="10"/>
        <color theme="1"/>
        <rFont val="Open Sans"/>
        <family val="2"/>
      </rPr>
      <t>El campo vacantes hace referencia a los cargos que estan sin proveer y no se realiza distincion entre vacantes definitivas (cargos suceptibles de oferta en carrera administrativa) y vacantes temporales.</t>
    </r>
  </si>
  <si>
    <t>RESUMEN</t>
  </si>
  <si>
    <t>EMPLEOS PERMANENTE</t>
  </si>
  <si>
    <t>EMPLEADOS PERMANENTES</t>
  </si>
  <si>
    <t>EMPLEOS TEMPORALES</t>
  </si>
  <si>
    <t>EMPLEADOS TEMPORALES</t>
  </si>
  <si>
    <t>PLANTA TRABAJADORES OFICIALES</t>
  </si>
  <si>
    <t>TRABAJADORES OFICIALES</t>
  </si>
  <si>
    <t>CARGOS OCUPADOS UAN</t>
  </si>
  <si>
    <t>CONTRATOS</t>
  </si>
  <si>
    <t>DOCENTES SED</t>
  </si>
  <si>
    <t>DOCENTES UD</t>
  </si>
  <si>
    <t>CIFRAS DE EMPLEO PÚBLICO Y CONTRATISTAS</t>
  </si>
  <si>
    <t>corte a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</si>
</sst>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\ _€_-;\-* #,##0\ _€_-;_-* &quot;-&quot;\ _€_-;_-@_-"/>
    <numFmt numFmtId="43" formatCode="_-* #,##0.00\ _€_-;\-* #,##0.00\ _€_-;_-* &quot;-&quot;??\ _€_-;_-@_-"/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  <numFmt numFmtId="167" formatCode="* #,##0.00\ ;* \-#,##0.00\ ;* \-#\ ;@\ "/>
    <numFmt numFmtId="168" formatCode="* #,##0.00\ ;* \(#,##0.00\);* \-#\ ;@\ "/>
    <numFmt numFmtId="169" formatCode="* #,##0\ ;* \-#,##0\ ;* &quot;- &quot;;@\ "/>
    <numFmt numFmtId="170" formatCode="* #,##0.00&quot;       &quot;;\-* #,##0.00&quot;       &quot;;* &quot;-       &quot;;@\ "/>
    <numFmt numFmtId="171" formatCode="&quot; $ &quot;* #,##0.00\ ;&quot; $ &quot;* \-#,##0.00\ ;&quot; $ &quot;* \-#\ ;@\ "/>
    <numFmt numFmtId="172" formatCode="&quot; $ &quot;* #,##0.00\ ;&quot; $ &quot;* \(#,##0.00\);&quot; $ &quot;* \-#\ ;@\ "/>
    <numFmt numFmtId="173" formatCode="_(&quot;$&quot;\ * #,##0.00_);_(&quot;$&quot;\ * \(#,##0.00\);_(&quot;$&quot;\ * &quot;-&quot;??_);_(@_)"/>
    <numFmt numFmtId="174" formatCode="_ * #,##0_ ;_ * \-#,##0_ ;_ * &quot;-&quot;_ ;_ @_ "/>
    <numFmt numFmtId="175" formatCode="_ &quot;$&quot;\ * #,##0.00_ ;_ &quot;$&quot;\ * \-#,##0.00_ ;_ &quot;$&quot;\ * &quot;-&quot;??_ ;_ @_ "/>
    <numFmt numFmtId="176" formatCode="_ * #,##0.00_ ;_ * \-#,##0.00_ ;_ * &quot;-&quot;??_ ;_ @_ "/>
    <numFmt numFmtId="177" formatCode="_-* #,##0.00\ _P_t_s_-;\-* #,##0.00\ _P_t_s_-;_-* &quot;-&quot;\ _P_t_s_-;_-@_-"/>
    <numFmt numFmtId="178" formatCode="_ * #,##0.00_ ;_ * \-#,##0.00_ ;_ * \-??_ ;_ @_ "/>
    <numFmt numFmtId="179" formatCode="_ &quot;$ &quot;* #,##0.00_ ;_ &quot;$ &quot;* \-#,##0.00_ ;_ &quot;$ &quot;* \-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b/>
      <sz val="14"/>
      <color theme="1"/>
      <name val="Open Sans"/>
      <family val="2"/>
    </font>
    <font>
      <vertAlign val="superscript"/>
      <sz val="10"/>
      <color rgb="FFFF0000"/>
      <name val="Open San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0"/>
      <color indexed="3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0"/>
      <color rgb="FFFF0000"/>
      <name val="Open Sans"/>
      <family val="2"/>
    </font>
    <font>
      <sz val="10"/>
      <name val="Open Sans"/>
      <family val="2"/>
    </font>
    <font>
      <b/>
      <vertAlign val="superscript"/>
      <sz val="9"/>
      <color rgb="FFFF0000"/>
      <name val="Open Sans"/>
      <family val="2"/>
    </font>
    <font>
      <sz val="10"/>
      <color theme="1"/>
      <name val="Open Sans"/>
      <family val="2"/>
    </font>
    <font>
      <vertAlign val="superscript"/>
      <sz val="10"/>
      <color rgb="FFC00000"/>
      <name val="Open Sans"/>
      <family val="2"/>
    </font>
    <font>
      <b/>
      <sz val="10"/>
      <color theme="1"/>
      <name val="Open Sans"/>
      <family val="2"/>
    </font>
    <font>
      <vertAlign val="superscript"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/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88402966399123"/>
      </top>
      <bottom/>
      <diagonal/>
    </border>
    <border>
      <left/>
      <right/>
      <top style="thin">
        <color theme="4" tint="0.39988402966399123"/>
      </top>
      <bottom/>
      <diagonal/>
    </border>
    <border>
      <left style="thin">
        <color theme="4" tint="0.39988402966399123"/>
      </left>
      <right/>
      <top style="thin">
        <color theme="4" tint="0.39988402966399123"/>
      </top>
      <bottom/>
      <diagonal/>
    </border>
    <border>
      <left/>
      <right style="thin">
        <color theme="4" tint="0.39988402966399123"/>
      </right>
      <top style="thin">
        <color theme="4" tint="0.39988402966399123"/>
      </top>
      <bottom/>
      <diagonal/>
    </border>
    <border>
      <left style="thin">
        <color theme="4" tint="0.39985351115451523"/>
      </left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/>
      <diagonal/>
    </border>
    <border>
      <left style="thin">
        <color theme="4" tint="0.39985351115451523"/>
      </left>
      <right/>
      <top/>
      <bottom/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88402966399123"/>
      </bottom>
      <diagonal/>
    </border>
    <border>
      <left style="thin">
        <color theme="4" tint="0.39982299264503923"/>
      </left>
      <right/>
      <top style="thin">
        <color theme="4" tint="0.39982299264503923"/>
      </top>
      <bottom/>
      <diagonal/>
    </border>
    <border>
      <left/>
      <right/>
      <top style="thin">
        <color theme="4" tint="0.39982299264503923"/>
      </top>
      <bottom/>
      <diagonal/>
    </border>
    <border>
      <left style="thin">
        <color theme="4" tint="0.39982299264503923"/>
      </left>
      <right/>
      <top/>
      <bottom/>
      <diagonal/>
    </border>
    <border>
      <left style="thin">
        <color theme="4" tint="0.39982299264503923"/>
      </left>
      <right/>
      <top/>
      <bottom style="thin">
        <color theme="4" tint="0.39982299264503923"/>
      </bottom>
      <diagonal/>
    </border>
    <border>
      <left/>
      <right/>
      <top/>
      <bottom style="thin">
        <color theme="4" tint="0.39982299264503923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 style="thin">
        <color theme="4" tint="0.39985351115451523"/>
      </top>
      <bottom style="thin">
        <color theme="4" tint="0.39988402966399123"/>
      </bottom>
      <diagonal/>
    </border>
    <border>
      <left/>
      <right/>
      <top style="thin">
        <color theme="4" tint="0.39982299264503923"/>
      </top>
      <bottom style="thin">
        <color theme="4" tint="0.39979247413556324"/>
      </bottom>
      <diagonal/>
    </border>
    <border>
      <left/>
      <right/>
      <top style="thin">
        <color theme="4" tint="0.39979247413556324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/>
      <diagonal/>
    </border>
    <border>
      <left/>
      <right style="thin">
        <color theme="4" tint="0.39988402966399123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/>
      <bottom/>
      <diagonal/>
    </border>
    <border>
      <left style="thin">
        <color theme="4" tint="0.39988402966399123"/>
      </left>
      <right/>
      <top/>
      <bottom style="thin">
        <color theme="4" tint="0.399884029663991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79247413556324"/>
      </left>
      <right/>
      <top style="thin">
        <color theme="4" tint="0.39979247413556324"/>
      </top>
      <bottom/>
      <diagonal/>
    </border>
    <border>
      <left style="thin">
        <color theme="4" tint="0.39979247413556324"/>
      </left>
      <right/>
      <top/>
      <bottom/>
      <diagonal/>
    </border>
    <border>
      <left style="thin">
        <color theme="4" tint="0.39979247413556324"/>
      </left>
      <right/>
      <top/>
      <bottom style="thin">
        <color theme="4" tint="0.39979247413556324"/>
      </bottom>
      <diagonal/>
    </border>
    <border>
      <left/>
      <right/>
      <top/>
      <bottom style="thin">
        <color theme="4" tint="0.39979247413556324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4" tint="0.39997558519241921"/>
      </top>
      <bottom/>
      <diagonal/>
    </border>
    <border>
      <left/>
      <right style="thin">
        <color theme="0"/>
      </right>
      <top/>
      <bottom style="thin">
        <color theme="4" tint="0.39997558519241921"/>
      </bottom>
      <diagonal/>
    </border>
  </borders>
  <cellStyleXfs count="16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0" fontId="11" fillId="0" borderId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Fill="0" applyBorder="0" applyAlignment="0" applyProtection="0"/>
    <xf numFmtId="169" fontId="8" fillId="0" borderId="0" applyFill="0" applyBorder="0" applyAlignment="0" applyProtection="0"/>
    <xf numFmtId="170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8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0" fontId="8" fillId="8" borderId="59" applyNumberFormat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1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0" fontId="10" fillId="6" borderId="58" applyNumberFormat="0" applyFont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5" fillId="18" borderId="0" applyNumberFormat="0" applyBorder="0" applyAlignment="0" applyProtection="0"/>
    <xf numFmtId="0" fontId="16" fillId="25" borderId="60" applyNumberFormat="0" applyAlignment="0" applyProtection="0"/>
    <xf numFmtId="0" fontId="17" fillId="26" borderId="61" applyNumberFormat="0" applyAlignment="0" applyProtection="0"/>
    <xf numFmtId="0" fontId="18" fillId="0" borderId="62" applyNumberFormat="0" applyFill="0" applyAlignment="0" applyProtection="0"/>
    <xf numFmtId="0" fontId="19" fillId="0" borderId="0" applyNumberFormat="0" applyFill="0" applyBorder="0" applyAlignment="0" applyProtection="0"/>
    <xf numFmtId="0" fontId="14" fillId="27" borderId="0" applyNumberFormat="0" applyBorder="0" applyAlignment="0" applyProtection="0"/>
    <xf numFmtId="0" fontId="14" fillId="14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20" fillId="20" borderId="60" applyNumberFormat="0" applyAlignment="0" applyProtection="0"/>
    <xf numFmtId="0" fontId="21" fillId="17" borderId="0" applyNumberFormat="0" applyBorder="0" applyAlignment="0" applyProtection="0"/>
    <xf numFmtId="176" fontId="8" fillId="0" borderId="0" applyFont="0" applyFill="0" applyBorder="0" applyAlignment="0" applyProtection="0"/>
    <xf numFmtId="174" fontId="8" fillId="0" borderId="0" applyFill="0" applyBorder="0" applyAlignment="0" applyProtection="0"/>
    <xf numFmtId="43" fontId="10" fillId="0" borderId="0" applyFont="0" applyFill="0" applyBorder="0" applyAlignment="0" applyProtection="0"/>
    <xf numFmtId="179" fontId="8" fillId="0" borderId="0" applyFill="0" applyBorder="0" applyAlignment="0" applyProtection="0"/>
    <xf numFmtId="0" fontId="22" fillId="29" borderId="0" applyNumberFormat="0" applyBorder="0" applyAlignment="0" applyProtection="0"/>
    <xf numFmtId="0" fontId="13" fillId="0" borderId="0"/>
    <xf numFmtId="0" fontId="13" fillId="0" borderId="0"/>
    <xf numFmtId="0" fontId="13" fillId="8" borderId="59" applyNumberFormat="0" applyAlignment="0" applyProtection="0"/>
    <xf numFmtId="0" fontId="23" fillId="25" borderId="6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4" applyNumberFormat="0" applyFill="0" applyAlignment="0" applyProtection="0"/>
    <xf numFmtId="0" fontId="28" fillId="0" borderId="65" applyNumberFormat="0" applyFill="0" applyAlignment="0" applyProtection="0"/>
    <xf numFmtId="0" fontId="19" fillId="0" borderId="66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67" applyNumberFormat="0" applyFill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78" fontId="8" fillId="0" borderId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66" fontId="4" fillId="2" borderId="0" xfId="1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166" fontId="2" fillId="3" borderId="0" xfId="1" applyNumberFormat="1" applyFont="1" applyFill="1" applyBorder="1" applyAlignment="1" applyProtection="1">
      <protection hidden="1"/>
    </xf>
    <xf numFmtId="166" fontId="2" fillId="0" borderId="3" xfId="1" applyNumberFormat="1" applyFont="1" applyBorder="1" applyAlignment="1" applyProtection="1">
      <protection hidden="1"/>
    </xf>
    <xf numFmtId="166" fontId="3" fillId="0" borderId="11" xfId="1" applyNumberFormat="1" applyFont="1" applyBorder="1" applyAlignment="1" applyProtection="1">
      <protection hidden="1"/>
    </xf>
    <xf numFmtId="166" fontId="3" fillId="0" borderId="0" xfId="1" applyNumberFormat="1" applyFont="1" applyBorder="1" applyAlignment="1" applyProtection="1">
      <protection hidden="1"/>
    </xf>
    <xf numFmtId="166" fontId="2" fillId="0" borderId="11" xfId="1" applyNumberFormat="1" applyFont="1" applyBorder="1" applyAlignment="1" applyProtection="1">
      <protection hidden="1"/>
    </xf>
    <xf numFmtId="166" fontId="3" fillId="0" borderId="15" xfId="1" applyNumberFormat="1" applyFont="1" applyBorder="1" applyAlignment="1" applyProtection="1">
      <protection hidden="1"/>
    </xf>
    <xf numFmtId="166" fontId="3" fillId="0" borderId="18" xfId="1" applyNumberFormat="1" applyFont="1" applyBorder="1" applyAlignment="1" applyProtection="1">
      <protection hidden="1"/>
    </xf>
    <xf numFmtId="166" fontId="3" fillId="0" borderId="20" xfId="1" applyNumberFormat="1" applyFont="1" applyBorder="1" applyAlignment="1" applyProtection="1">
      <protection hidden="1"/>
    </xf>
    <xf numFmtId="166" fontId="3" fillId="0" borderId="23" xfId="1" applyNumberFormat="1" applyFont="1" applyBorder="1" applyAlignment="1" applyProtection="1">
      <protection hidden="1"/>
    </xf>
    <xf numFmtId="166" fontId="3" fillId="0" borderId="0" xfId="1" applyNumberFormat="1" applyFont="1" applyAlignment="1" applyProtection="1">
      <protection hidden="1"/>
    </xf>
    <xf numFmtId="0" fontId="2" fillId="0" borderId="2" xfId="0" applyFont="1" applyBorder="1" applyAlignment="1" applyProtection="1">
      <alignment horizontal="left" indent="1"/>
      <protection hidden="1"/>
    </xf>
    <xf numFmtId="0" fontId="3" fillId="0" borderId="10" xfId="0" applyFont="1" applyBorder="1" applyAlignment="1" applyProtection="1">
      <alignment horizontal="left" indent="2"/>
      <protection hidden="1"/>
    </xf>
    <xf numFmtId="0" fontId="3" fillId="0" borderId="5" xfId="0" applyFont="1" applyBorder="1" applyAlignment="1" applyProtection="1">
      <alignment horizontal="left" indent="2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3" fillId="0" borderId="14" xfId="0" applyFont="1" applyBorder="1" applyAlignment="1" applyProtection="1">
      <alignment horizontal="left" indent="2"/>
      <protection hidden="1"/>
    </xf>
    <xf numFmtId="0" fontId="3" fillId="0" borderId="16" xfId="0" applyFont="1" applyBorder="1" applyAlignment="1" applyProtection="1">
      <alignment horizontal="left" indent="2"/>
      <protection hidden="1"/>
    </xf>
    <xf numFmtId="0" fontId="3" fillId="0" borderId="17" xfId="0" applyFont="1" applyBorder="1" applyAlignment="1" applyProtection="1">
      <alignment horizontal="left" indent="2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166" fontId="2" fillId="3" borderId="1" xfId="1" applyNumberFormat="1" applyFont="1" applyFill="1" applyBorder="1" applyAlignment="1" applyProtection="1">
      <protection hidden="1"/>
    </xf>
    <xf numFmtId="0" fontId="3" fillId="0" borderId="19" xfId="0" applyFont="1" applyBorder="1" applyAlignment="1" applyProtection="1">
      <alignment horizontal="left" indent="2"/>
      <protection hidden="1"/>
    </xf>
    <xf numFmtId="0" fontId="3" fillId="0" borderId="22" xfId="0" applyFont="1" applyBorder="1" applyAlignment="1" applyProtection="1">
      <alignment horizontal="left" indent="2"/>
      <protection hidden="1"/>
    </xf>
    <xf numFmtId="0" fontId="3" fillId="0" borderId="0" xfId="0" applyFont="1" applyAlignment="1" applyProtection="1">
      <alignment horizontal="left" indent="2"/>
      <protection hidden="1"/>
    </xf>
    <xf numFmtId="166" fontId="3" fillId="0" borderId="24" xfId="1" applyNumberFormat="1" applyFont="1" applyBorder="1" applyAlignment="1" applyProtection="1">
      <protection hidden="1"/>
    </xf>
    <xf numFmtId="166" fontId="2" fillId="4" borderId="3" xfId="1" applyNumberFormat="1" applyFont="1" applyFill="1" applyBorder="1" applyAlignment="1" applyProtection="1">
      <protection hidden="1"/>
    </xf>
    <xf numFmtId="166" fontId="3" fillId="4" borderId="11" xfId="1" applyNumberFormat="1" applyFont="1" applyFill="1" applyBorder="1" applyAlignment="1" applyProtection="1">
      <protection hidden="1"/>
    </xf>
    <xf numFmtId="166" fontId="3" fillId="4" borderId="0" xfId="1" applyNumberFormat="1" applyFont="1" applyFill="1" applyBorder="1" applyAlignment="1" applyProtection="1">
      <protection hidden="1"/>
    </xf>
    <xf numFmtId="166" fontId="2" fillId="4" borderId="11" xfId="1" applyNumberFormat="1" applyFont="1" applyFill="1" applyBorder="1" applyAlignment="1" applyProtection="1">
      <protection hidden="1"/>
    </xf>
    <xf numFmtId="166" fontId="3" fillId="4" borderId="15" xfId="1" applyNumberFormat="1" applyFont="1" applyFill="1" applyBorder="1" applyAlignment="1" applyProtection="1">
      <protection hidden="1"/>
    </xf>
    <xf numFmtId="166" fontId="3" fillId="4" borderId="18" xfId="1" applyNumberFormat="1" applyFont="1" applyFill="1" applyBorder="1" applyAlignment="1" applyProtection="1">
      <protection hidden="1"/>
    </xf>
    <xf numFmtId="166" fontId="3" fillId="4" borderId="20" xfId="1" applyNumberFormat="1" applyFont="1" applyFill="1" applyBorder="1" applyAlignment="1" applyProtection="1">
      <protection hidden="1"/>
    </xf>
    <xf numFmtId="166" fontId="3" fillId="4" borderId="23" xfId="1" applyNumberFormat="1" applyFont="1" applyFill="1" applyBorder="1" applyAlignment="1" applyProtection="1">
      <protection hidden="1"/>
    </xf>
    <xf numFmtId="166" fontId="3" fillId="4" borderId="24" xfId="1" applyNumberFormat="1" applyFont="1" applyFill="1" applyBorder="1" applyAlignment="1" applyProtection="1"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166" fontId="2" fillId="0" borderId="20" xfId="1" applyNumberFormat="1" applyFont="1" applyBorder="1" applyAlignment="1" applyProtection="1">
      <protection hidden="1"/>
    </xf>
    <xf numFmtId="0" fontId="3" fillId="0" borderId="25" xfId="0" applyFont="1" applyBorder="1" applyAlignment="1" applyProtection="1">
      <alignment horizontal="left" indent="2"/>
      <protection hidden="1"/>
    </xf>
    <xf numFmtId="166" fontId="3" fillId="0" borderId="26" xfId="1" applyNumberFormat="1" applyFont="1" applyBorder="1" applyAlignment="1" applyProtection="1">
      <protection hidden="1"/>
    </xf>
    <xf numFmtId="166" fontId="3" fillId="4" borderId="26" xfId="1" applyNumberFormat="1" applyFont="1" applyFill="1" applyBorder="1" applyAlignment="1" applyProtection="1">
      <protection hidden="1"/>
    </xf>
    <xf numFmtId="0" fontId="3" fillId="0" borderId="27" xfId="0" applyFont="1" applyBorder="1" applyAlignment="1" applyProtection="1">
      <alignment horizontal="left" indent="2"/>
      <protection hidden="1"/>
    </xf>
    <xf numFmtId="0" fontId="3" fillId="0" borderId="28" xfId="0" applyFont="1" applyBorder="1" applyAlignment="1" applyProtection="1">
      <alignment horizontal="left" indent="2"/>
      <protection hidden="1"/>
    </xf>
    <xf numFmtId="166" fontId="3" fillId="0" borderId="29" xfId="1" applyNumberFormat="1" applyFont="1" applyBorder="1" applyAlignment="1" applyProtection="1">
      <protection hidden="1"/>
    </xf>
    <xf numFmtId="166" fontId="3" fillId="4" borderId="29" xfId="1" applyNumberFormat="1" applyFont="1" applyFill="1" applyBorder="1" applyAlignment="1" applyProtection="1">
      <protection hidden="1"/>
    </xf>
    <xf numFmtId="0" fontId="3" fillId="0" borderId="30" xfId="0" applyFont="1" applyBorder="1" applyAlignment="1" applyProtection="1">
      <alignment horizontal="left" indent="2"/>
      <protection hidden="1"/>
    </xf>
    <xf numFmtId="166" fontId="2" fillId="3" borderId="32" xfId="1" applyNumberFormat="1" applyFont="1" applyFill="1" applyBorder="1" applyAlignment="1" applyProtection="1">
      <protection hidden="1"/>
    </xf>
    <xf numFmtId="166" fontId="2" fillId="4" borderId="20" xfId="1" applyNumberFormat="1" applyFont="1" applyFill="1" applyBorder="1" applyAlignment="1" applyProtection="1">
      <protection hidden="1"/>
    </xf>
    <xf numFmtId="166" fontId="2" fillId="0" borderId="33" xfId="1" applyNumberFormat="1" applyFont="1" applyBorder="1" applyAlignment="1" applyProtection="1">
      <protection hidden="1"/>
    </xf>
    <xf numFmtId="166" fontId="3" fillId="4" borderId="34" xfId="1" applyNumberFormat="1" applyFont="1" applyFill="1" applyBorder="1" applyAlignment="1" applyProtection="1">
      <protection hidden="1"/>
    </xf>
    <xf numFmtId="166" fontId="2" fillId="0" borderId="35" xfId="1" applyNumberFormat="1" applyFont="1" applyBorder="1" applyAlignment="1" applyProtection="1">
      <protection hidden="1"/>
    </xf>
    <xf numFmtId="166" fontId="2" fillId="4" borderId="35" xfId="1" applyNumberFormat="1" applyFont="1" applyFill="1" applyBorder="1" applyAlignment="1" applyProtection="1">
      <protection hidden="1"/>
    </xf>
    <xf numFmtId="0" fontId="2" fillId="0" borderId="36" xfId="0" applyFont="1" applyBorder="1" applyAlignment="1" applyProtection="1">
      <alignment horizontal="left" indent="1"/>
      <protection hidden="1"/>
    </xf>
    <xf numFmtId="0" fontId="3" fillId="0" borderId="12" xfId="0" applyFont="1" applyBorder="1" applyAlignment="1" applyProtection="1">
      <alignment horizontal="left" indent="2"/>
      <protection hidden="1"/>
    </xf>
    <xf numFmtId="0" fontId="3" fillId="0" borderId="38" xfId="0" applyFont="1" applyBorder="1" applyAlignment="1" applyProtection="1">
      <alignment horizontal="left" indent="2"/>
      <protection hidden="1"/>
    </xf>
    <xf numFmtId="0" fontId="3" fillId="0" borderId="39" xfId="0" applyFont="1" applyBorder="1" applyAlignment="1" applyProtection="1">
      <alignment horizontal="left" indent="2"/>
      <protection hidden="1"/>
    </xf>
    <xf numFmtId="0" fontId="2" fillId="0" borderId="40" xfId="0" applyFont="1" applyBorder="1" applyAlignment="1" applyProtection="1">
      <alignment horizontal="left" indent="1"/>
      <protection hidden="1"/>
    </xf>
    <xf numFmtId="166" fontId="2" fillId="4" borderId="0" xfId="1" applyNumberFormat="1" applyFont="1" applyFill="1" applyBorder="1" applyAlignment="1" applyProtection="1">
      <protection hidden="1"/>
    </xf>
    <xf numFmtId="0" fontId="3" fillId="0" borderId="2" xfId="0" applyFont="1" applyBorder="1" applyAlignment="1" applyProtection="1">
      <alignment horizontal="left" indent="2"/>
      <protection hidden="1"/>
    </xf>
    <xf numFmtId="166" fontId="3" fillId="0" borderId="3" xfId="1" applyNumberFormat="1" applyFont="1" applyBorder="1" applyAlignment="1" applyProtection="1">
      <protection hidden="1"/>
    </xf>
    <xf numFmtId="0" fontId="3" fillId="0" borderId="7" xfId="0" applyFont="1" applyBorder="1" applyAlignment="1" applyProtection="1">
      <alignment horizontal="left" indent="2"/>
      <protection hidden="1"/>
    </xf>
    <xf numFmtId="166" fontId="3" fillId="0" borderId="8" xfId="1" applyNumberFormat="1" applyFont="1" applyBorder="1" applyAlignment="1" applyProtection="1">
      <protection hidden="1"/>
    </xf>
    <xf numFmtId="166" fontId="3" fillId="4" borderId="3" xfId="1" applyNumberFormat="1" applyFont="1" applyFill="1" applyBorder="1" applyAlignment="1" applyProtection="1">
      <protection hidden="1"/>
    </xf>
    <xf numFmtId="166" fontId="3" fillId="4" borderId="8" xfId="1" applyNumberFormat="1" applyFont="1" applyFill="1" applyBorder="1" applyAlignment="1" applyProtection="1">
      <protection hidden="1"/>
    </xf>
    <xf numFmtId="0" fontId="2" fillId="0" borderId="30" xfId="0" applyFont="1" applyBorder="1" applyAlignment="1" applyProtection="1">
      <alignment horizontal="left" indent="1"/>
      <protection hidden="1"/>
    </xf>
    <xf numFmtId="166" fontId="2" fillId="0" borderId="0" xfId="1" applyNumberFormat="1" applyFont="1" applyBorder="1" applyAlignment="1" applyProtection="1">
      <protection hidden="1"/>
    </xf>
    <xf numFmtId="0" fontId="2" fillId="0" borderId="42" xfId="0" applyFont="1" applyBorder="1" applyAlignment="1" applyProtection="1">
      <alignment horizontal="left" indent="1"/>
      <protection hidden="1"/>
    </xf>
    <xf numFmtId="166" fontId="2" fillId="0" borderId="43" xfId="1" applyNumberFormat="1" applyFont="1" applyBorder="1" applyAlignment="1" applyProtection="1">
      <protection hidden="1"/>
    </xf>
    <xf numFmtId="166" fontId="2" fillId="4" borderId="43" xfId="1" applyNumberFormat="1" applyFont="1" applyFill="1" applyBorder="1" applyAlignment="1" applyProtection="1">
      <protection hidden="1"/>
    </xf>
    <xf numFmtId="0" fontId="2" fillId="0" borderId="46" xfId="0" applyFont="1" applyBorder="1" applyAlignment="1" applyProtection="1">
      <alignment horizontal="left" indent="1"/>
      <protection hidden="1"/>
    </xf>
    <xf numFmtId="166" fontId="3" fillId="4" borderId="0" xfId="1" applyNumberFormat="1" applyFont="1" applyFill="1" applyAlignment="1" applyProtection="1">
      <protection hidden="1"/>
    </xf>
    <xf numFmtId="0" fontId="2" fillId="0" borderId="7" xfId="0" applyFont="1" applyBorder="1" applyAlignment="1" applyProtection="1">
      <alignment horizontal="left" indent="1"/>
      <protection hidden="1"/>
    </xf>
    <xf numFmtId="166" fontId="2" fillId="0" borderId="8" xfId="1" applyNumberFormat="1" applyFont="1" applyBorder="1" applyAlignment="1" applyProtection="1"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166" fontId="2" fillId="0" borderId="3" xfId="1" applyNumberFormat="1" applyFont="1" applyBorder="1" applyAlignment="1" applyProtection="1">
      <protection locked="0" hidden="1"/>
    </xf>
    <xf numFmtId="166" fontId="3" fillId="0" borderId="11" xfId="1" applyNumberFormat="1" applyFont="1" applyBorder="1" applyAlignment="1" applyProtection="1">
      <protection locked="0" hidden="1"/>
    </xf>
    <xf numFmtId="166" fontId="3" fillId="0" borderId="0" xfId="1" applyNumberFormat="1" applyFont="1" applyBorder="1" applyAlignment="1" applyProtection="1">
      <protection locked="0" hidden="1"/>
    </xf>
    <xf numFmtId="166" fontId="2" fillId="0" borderId="11" xfId="1" applyNumberFormat="1" applyFont="1" applyBorder="1" applyAlignment="1" applyProtection="1">
      <protection locked="0" hidden="1"/>
    </xf>
    <xf numFmtId="166" fontId="3" fillId="0" borderId="15" xfId="1" applyNumberFormat="1" applyFont="1" applyBorder="1" applyAlignment="1" applyProtection="1">
      <protection locked="0" hidden="1"/>
    </xf>
    <xf numFmtId="166" fontId="3" fillId="0" borderId="18" xfId="1" applyNumberFormat="1" applyFont="1" applyBorder="1" applyAlignment="1" applyProtection="1">
      <protection locked="0" hidden="1"/>
    </xf>
    <xf numFmtId="166" fontId="3" fillId="0" borderId="20" xfId="1" applyNumberFormat="1" applyFont="1" applyBorder="1" applyAlignment="1" applyProtection="1">
      <protection locked="0" hidden="1"/>
    </xf>
    <xf numFmtId="166" fontId="3" fillId="0" borderId="24" xfId="1" applyNumberFormat="1" applyFont="1" applyBorder="1" applyAlignment="1" applyProtection="1">
      <protection locked="0" hidden="1"/>
    </xf>
    <xf numFmtId="166" fontId="3" fillId="0" borderId="26" xfId="1" applyNumberFormat="1" applyFont="1" applyBorder="1" applyAlignment="1" applyProtection="1">
      <protection locked="0" hidden="1"/>
    </xf>
    <xf numFmtId="166" fontId="3" fillId="0" borderId="29" xfId="1" applyNumberFormat="1" applyFont="1" applyBorder="1" applyAlignment="1" applyProtection="1">
      <protection locked="0" hidden="1"/>
    </xf>
    <xf numFmtId="166" fontId="3" fillId="0" borderId="3" xfId="1" applyNumberFormat="1" applyFont="1" applyBorder="1" applyAlignment="1" applyProtection="1">
      <protection locked="0" hidden="1"/>
    </xf>
    <xf numFmtId="166" fontId="3" fillId="0" borderId="8" xfId="1" applyNumberFormat="1" applyFont="1" applyBorder="1" applyAlignment="1" applyProtection="1">
      <protection locked="0" hidden="1"/>
    </xf>
    <xf numFmtId="166" fontId="3" fillId="0" borderId="23" xfId="1" applyNumberFormat="1" applyFont="1" applyBorder="1" applyAlignment="1" applyProtection="1">
      <protection locked="0" hidden="1"/>
    </xf>
    <xf numFmtId="166" fontId="3" fillId="0" borderId="0" xfId="1" applyNumberFormat="1" applyFont="1" applyAlignment="1" applyProtection="1">
      <protection locked="0" hidden="1"/>
    </xf>
    <xf numFmtId="166" fontId="3" fillId="4" borderId="0" xfId="1" applyNumberFormat="1" applyFont="1" applyFill="1" applyBorder="1" applyAlignment="1" applyProtection="1">
      <protection locked="0" hidden="1"/>
    </xf>
    <xf numFmtId="166" fontId="2" fillId="0" borderId="4" xfId="1" applyNumberFormat="1" applyFont="1" applyBorder="1" applyAlignment="1" applyProtection="1">
      <protection locked="0" hidden="1"/>
    </xf>
    <xf numFmtId="166" fontId="2" fillId="0" borderId="13" xfId="1" applyNumberFormat="1" applyFont="1" applyBorder="1" applyAlignment="1" applyProtection="1">
      <protection locked="0" hidden="1"/>
    </xf>
    <xf numFmtId="166" fontId="2" fillId="0" borderId="37" xfId="1" applyNumberFormat="1" applyFont="1" applyBorder="1" applyAlignment="1" applyProtection="1">
      <protection locked="0" hidden="1"/>
    </xf>
    <xf numFmtId="166" fontId="2" fillId="0" borderId="35" xfId="1" applyNumberFormat="1" applyFont="1" applyBorder="1" applyAlignment="1" applyProtection="1">
      <protection locked="0" hidden="1"/>
    </xf>
    <xf numFmtId="166" fontId="2" fillId="0" borderId="41" xfId="1" applyNumberFormat="1" applyFont="1" applyBorder="1" applyAlignment="1" applyProtection="1">
      <protection locked="0" hidden="1"/>
    </xf>
    <xf numFmtId="166" fontId="2" fillId="0" borderId="20" xfId="1" applyNumberFormat="1" applyFont="1" applyBorder="1" applyAlignment="1" applyProtection="1">
      <protection locked="0" hidden="1"/>
    </xf>
    <xf numFmtId="166" fontId="2" fillId="0" borderId="21" xfId="1" applyNumberFormat="1" applyFont="1" applyBorder="1" applyAlignment="1" applyProtection="1">
      <protection locked="0" hidden="1"/>
    </xf>
    <xf numFmtId="166" fontId="2" fillId="0" borderId="43" xfId="1" applyNumberFormat="1" applyFont="1" applyBorder="1" applyAlignment="1" applyProtection="1">
      <protection locked="0" hidden="1"/>
    </xf>
    <xf numFmtId="166" fontId="2" fillId="0" borderId="44" xfId="1" applyNumberFormat="1" applyFont="1" applyBorder="1" applyAlignment="1" applyProtection="1">
      <protection locked="0" hidden="1"/>
    </xf>
    <xf numFmtId="166" fontId="2" fillId="0" borderId="47" xfId="1" applyNumberFormat="1" applyFont="1" applyBorder="1" applyAlignment="1" applyProtection="1">
      <protection locked="0" hidden="1"/>
    </xf>
    <xf numFmtId="166" fontId="2" fillId="0" borderId="0" xfId="1" applyNumberFormat="1" applyFont="1" applyBorder="1" applyAlignment="1" applyProtection="1">
      <protection locked="0" hidden="1"/>
    </xf>
    <xf numFmtId="166" fontId="2" fillId="0" borderId="6" xfId="1" applyNumberFormat="1" applyFont="1" applyBorder="1" applyAlignment="1" applyProtection="1">
      <protection locked="0" hidden="1"/>
    </xf>
    <xf numFmtId="166" fontId="2" fillId="0" borderId="8" xfId="1" applyNumberFormat="1" applyFont="1" applyBorder="1" applyAlignment="1" applyProtection="1">
      <protection locked="0" hidden="1"/>
    </xf>
    <xf numFmtId="166" fontId="2" fillId="0" borderId="9" xfId="1" applyNumberFormat="1" applyFont="1" applyBorder="1" applyAlignment="1" applyProtection="1">
      <protection locked="0" hidden="1"/>
    </xf>
    <xf numFmtId="0" fontId="3" fillId="0" borderId="48" xfId="0" applyFont="1" applyBorder="1" applyAlignment="1" applyProtection="1">
      <alignment horizontal="left" indent="2"/>
      <protection hidden="1"/>
    </xf>
    <xf numFmtId="166" fontId="3" fillId="0" borderId="34" xfId="1" applyNumberFormat="1" applyFont="1" applyBorder="1" applyAlignment="1" applyProtection="1">
      <protection hidden="1"/>
    </xf>
    <xf numFmtId="166" fontId="3" fillId="0" borderId="34" xfId="1" applyNumberFormat="1" applyFont="1" applyBorder="1" applyAlignment="1" applyProtection="1">
      <protection locked="0" hidden="1"/>
    </xf>
    <xf numFmtId="0" fontId="3" fillId="0" borderId="49" xfId="0" applyFont="1" applyBorder="1" applyAlignment="1" applyProtection="1">
      <alignment horizontal="left" indent="2"/>
      <protection hidden="1"/>
    </xf>
    <xf numFmtId="0" fontId="3" fillId="0" borderId="50" xfId="0" applyFont="1" applyBorder="1" applyAlignment="1" applyProtection="1">
      <alignment horizontal="left" indent="2"/>
      <protection hidden="1"/>
    </xf>
    <xf numFmtId="166" fontId="3" fillId="0" borderId="51" xfId="1" applyNumberFormat="1" applyFont="1" applyBorder="1" applyAlignment="1" applyProtection="1">
      <protection locked="0" hidden="1"/>
    </xf>
    <xf numFmtId="166" fontId="3" fillId="4" borderId="51" xfId="1" applyNumberFormat="1" applyFont="1" applyFill="1" applyBorder="1" applyAlignment="1" applyProtection="1">
      <protection hidden="1"/>
    </xf>
    <xf numFmtId="166" fontId="2" fillId="0" borderId="52" xfId="1" applyNumberFormat="1" applyFont="1" applyBorder="1" applyAlignment="1" applyProtection="1">
      <protection hidden="1"/>
    </xf>
    <xf numFmtId="166" fontId="2" fillId="0" borderId="53" xfId="1" applyNumberFormat="1" applyFont="1" applyBorder="1" applyAlignment="1" applyProtection="1">
      <protection hidden="1"/>
    </xf>
    <xf numFmtId="166" fontId="3" fillId="5" borderId="0" xfId="1" applyNumberFormat="1" applyFont="1" applyFill="1" applyBorder="1" applyAlignment="1" applyProtection="1">
      <protection locked="0" hidden="1"/>
    </xf>
    <xf numFmtId="166" fontId="2" fillId="5" borderId="3" xfId="1" applyNumberFormat="1" applyFont="1" applyFill="1" applyBorder="1" applyAlignment="1" applyProtection="1"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3" fillId="5" borderId="24" xfId="1" applyNumberFormat="1" applyFont="1" applyFill="1" applyBorder="1" applyAlignment="1" applyProtection="1">
      <protection hidden="1"/>
    </xf>
    <xf numFmtId="166" fontId="3" fillId="5" borderId="0" xfId="1" applyNumberFormat="1" applyFont="1" applyFill="1" applyAlignment="1" applyProtection="1">
      <protection hidden="1"/>
    </xf>
    <xf numFmtId="166" fontId="2" fillId="5" borderId="53" xfId="1" applyNumberFormat="1" applyFont="1" applyFill="1" applyBorder="1" applyAlignment="1" applyProtection="1">
      <protection hidden="1"/>
    </xf>
    <xf numFmtId="166" fontId="3" fillId="0" borderId="23" xfId="1" applyNumberFormat="1" applyFont="1" applyFill="1" applyBorder="1" applyAlignment="1" applyProtection="1">
      <protection locked="0" hidden="1"/>
    </xf>
    <xf numFmtId="0" fontId="2" fillId="0" borderId="54" xfId="0" applyFont="1" applyBorder="1" applyAlignment="1" applyProtection="1">
      <alignment horizontal="left" indent="1"/>
      <protection hidden="1"/>
    </xf>
    <xf numFmtId="166" fontId="2" fillId="0" borderId="55" xfId="1" applyNumberFormat="1" applyFont="1" applyBorder="1" applyAlignment="1" applyProtection="1">
      <protection hidden="1"/>
    </xf>
    <xf numFmtId="166" fontId="2" fillId="4" borderId="55" xfId="1" applyNumberFormat="1" applyFont="1" applyFill="1" applyBorder="1" applyAlignment="1" applyProtection="1">
      <protection hidden="1"/>
    </xf>
    <xf numFmtId="166" fontId="2" fillId="0" borderId="55" xfId="1" applyNumberFormat="1" applyFont="1" applyBorder="1" applyAlignment="1" applyProtection="1">
      <protection locked="0" hidden="1"/>
    </xf>
    <xf numFmtId="166" fontId="2" fillId="0" borderId="56" xfId="1" applyNumberFormat="1" applyFont="1" applyBorder="1" applyAlignment="1" applyProtection="1">
      <protection locked="0" hidden="1"/>
    </xf>
    <xf numFmtId="0" fontId="4" fillId="2" borderId="0" xfId="0" applyFont="1" applyFill="1" applyBorder="1" applyAlignment="1" applyProtection="1">
      <alignment horizontal="left"/>
      <protection hidden="1"/>
    </xf>
    <xf numFmtId="166" fontId="4" fillId="2" borderId="0" xfId="1" applyNumberFormat="1" applyFont="1" applyFill="1" applyBorder="1" applyAlignment="1" applyProtection="1">
      <protection hidden="1"/>
    </xf>
    <xf numFmtId="166" fontId="3" fillId="0" borderId="20" xfId="1" applyNumberFormat="1" applyFont="1" applyFill="1" applyBorder="1" applyAlignment="1" applyProtection="1">
      <protection locked="0" hidden="1"/>
    </xf>
    <xf numFmtId="166" fontId="3" fillId="0" borderId="21" xfId="1" applyNumberFormat="1" applyFont="1" applyFill="1" applyBorder="1" applyAlignment="1" applyProtection="1">
      <protection locked="0" hidden="1"/>
    </xf>
    <xf numFmtId="166" fontId="3" fillId="0" borderId="0" xfId="1" applyNumberFormat="1" applyFont="1" applyFill="1" applyBorder="1" applyAlignment="1" applyProtection="1">
      <protection locked="0" hidden="1"/>
    </xf>
    <xf numFmtId="166" fontId="3" fillId="0" borderId="31" xfId="1" applyNumberFormat="1" applyFont="1" applyFill="1" applyBorder="1" applyAlignment="1" applyProtection="1">
      <protection locked="0" hidden="1"/>
    </xf>
    <xf numFmtId="166" fontId="3" fillId="0" borderId="45" xfId="1" applyNumberFormat="1" applyFont="1" applyFill="1" applyBorder="1" applyAlignment="1" applyProtection="1">
      <protection locked="0" hidden="1"/>
    </xf>
    <xf numFmtId="166" fontId="2" fillId="0" borderId="57" xfId="1" applyNumberFormat="1" applyFont="1" applyBorder="1" applyAlignment="1" applyProtection="1">
      <protection hidden="1"/>
    </xf>
    <xf numFmtId="166" fontId="2" fillId="4" borderId="57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Alignment="1" applyProtection="1">
      <protection hidden="1"/>
    </xf>
    <xf numFmtId="0" fontId="3" fillId="0" borderId="0" xfId="0" applyFont="1" applyFill="1" applyBorder="1" applyAlignment="1" applyProtection="1">
      <alignment horizontal="left" indent="2"/>
      <protection hidden="1"/>
    </xf>
    <xf numFmtId="0" fontId="7" fillId="7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6" fontId="31" fillId="0" borderId="0" xfId="1" applyNumberFormat="1" applyFont="1" applyBorder="1" applyAlignment="1" applyProtection="1">
      <protection hidden="1"/>
    </xf>
    <xf numFmtId="166" fontId="31" fillId="0" borderId="51" xfId="1" applyNumberFormat="1" applyFont="1" applyBorder="1" applyAlignment="1" applyProtection="1">
      <protection hidden="1"/>
    </xf>
    <xf numFmtId="0" fontId="0" fillId="0" borderId="68" xfId="0" applyNumberFormat="1" applyFont="1" applyBorder="1"/>
    <xf numFmtId="166" fontId="2" fillId="5" borderId="35" xfId="1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left" indent="2"/>
      <protection hidden="1"/>
    </xf>
    <xf numFmtId="0" fontId="33" fillId="0" borderId="16" xfId="0" applyFont="1" applyBorder="1" applyAlignment="1" applyProtection="1">
      <alignment horizontal="left" indent="2"/>
      <protection hidden="1"/>
    </xf>
    <xf numFmtId="0" fontId="33" fillId="0" borderId="17" xfId="0" applyFont="1" applyBorder="1" applyAlignment="1" applyProtection="1">
      <alignment horizontal="left" indent="2"/>
      <protection hidden="1"/>
    </xf>
    <xf numFmtId="0" fontId="35" fillId="0" borderId="19" xfId="0" applyFont="1" applyBorder="1" applyAlignment="1" applyProtection="1">
      <alignment horizontal="left" indent="1"/>
      <protection hidden="1"/>
    </xf>
    <xf numFmtId="166" fontId="2" fillId="0" borderId="20" xfId="1" applyNumberFormat="1" applyFont="1" applyFill="1" applyBorder="1" applyAlignment="1" applyProtection="1">
      <protection locked="0" hidden="1"/>
    </xf>
    <xf numFmtId="166" fontId="2" fillId="0" borderId="0" xfId="1" applyNumberFormat="1" applyFont="1" applyFill="1" applyBorder="1" applyAlignment="1" applyProtection="1">
      <protection locked="0" hidden="1"/>
    </xf>
    <xf numFmtId="166" fontId="2" fillId="0" borderId="23" xfId="1" applyNumberFormat="1" applyFont="1" applyFill="1" applyBorder="1" applyAlignment="1" applyProtection="1">
      <protection locked="0" hidden="1"/>
    </xf>
    <xf numFmtId="166" fontId="2" fillId="30" borderId="35" xfId="1" applyNumberFormat="1" applyFont="1" applyFill="1" applyBorder="1" applyAlignment="1" applyProtection="1">
      <protection locked="0" hidden="1"/>
    </xf>
    <xf numFmtId="166" fontId="2" fillId="30" borderId="0" xfId="1" applyNumberFormat="1" applyFont="1" applyFill="1" applyBorder="1" applyAlignment="1" applyProtection="1">
      <protection locked="0" hidden="1"/>
    </xf>
    <xf numFmtId="166" fontId="2" fillId="30" borderId="11" xfId="1" applyNumberFormat="1" applyFont="1" applyFill="1" applyBorder="1" applyAlignment="1" applyProtection="1">
      <protection locked="0" hidden="1"/>
    </xf>
    <xf numFmtId="166" fontId="2" fillId="30" borderId="3" xfId="1" applyNumberFormat="1" applyFont="1" applyFill="1" applyBorder="1" applyAlignment="1" applyProtection="1">
      <protection locked="0" hidden="1"/>
    </xf>
    <xf numFmtId="166" fontId="2" fillId="30" borderId="43" xfId="1" applyNumberFormat="1" applyFont="1" applyFill="1" applyBorder="1" applyAlignment="1" applyProtection="1">
      <protection locked="0" hidden="1"/>
    </xf>
    <xf numFmtId="166" fontId="2" fillId="30" borderId="55" xfId="1" applyNumberFormat="1" applyFont="1" applyFill="1" applyBorder="1" applyAlignment="1" applyProtection="1">
      <protection locked="0" hidden="1"/>
    </xf>
    <xf numFmtId="166" fontId="2" fillId="30" borderId="20" xfId="1" applyNumberFormat="1" applyFont="1" applyFill="1" applyBorder="1" applyAlignment="1" applyProtection="1">
      <protection locked="0" hidden="1"/>
    </xf>
    <xf numFmtId="166" fontId="2" fillId="30" borderId="8" xfId="1" applyNumberFormat="1" applyFont="1" applyFill="1" applyBorder="1" applyAlignment="1" applyProtection="1">
      <protection locked="0" hidden="1"/>
    </xf>
    <xf numFmtId="166" fontId="37" fillId="0" borderId="0" xfId="0" applyNumberFormat="1" applyFont="1"/>
    <xf numFmtId="0" fontId="3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0" fillId="0" borderId="69" xfId="0" applyBorder="1" applyAlignment="1">
      <alignment vertical="center" wrapText="1"/>
    </xf>
    <xf numFmtId="166" fontId="0" fillId="0" borderId="69" xfId="0" applyNumberFormat="1" applyBorder="1"/>
    <xf numFmtId="0" fontId="0" fillId="0" borderId="69" xfId="0" applyFill="1" applyBorder="1" applyAlignment="1">
      <alignment vertical="center" wrapText="1"/>
    </xf>
    <xf numFmtId="0" fontId="0" fillId="0" borderId="69" xfId="0" applyBorder="1"/>
    <xf numFmtId="0" fontId="4" fillId="2" borderId="70" xfId="0" applyFont="1" applyFill="1" applyBorder="1" applyAlignment="1" applyProtection="1">
      <alignment horizontal="center" vertical="center" wrapText="1"/>
      <protection hidden="1"/>
    </xf>
    <xf numFmtId="166" fontId="4" fillId="2" borderId="7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9" xfId="0" applyFont="1" applyBorder="1" applyAlignment="1">
      <alignment horizontal="center" vertical="center" wrapText="1"/>
    </xf>
    <xf numFmtId="0" fontId="4" fillId="2" borderId="70" xfId="0" applyFont="1" applyFill="1" applyBorder="1" applyAlignment="1" applyProtection="1">
      <alignment horizontal="center" vertical="center" wrapText="1"/>
      <protection hidden="1"/>
    </xf>
    <xf numFmtId="0" fontId="4" fillId="2" borderId="71" xfId="0" applyFont="1" applyFill="1" applyBorder="1" applyAlignment="1" applyProtection="1">
      <alignment horizontal="center" vertical="center" wrapText="1"/>
      <protection hidden="1"/>
    </xf>
    <xf numFmtId="0" fontId="4" fillId="2" borderId="72" xfId="0" applyFont="1" applyFill="1" applyBorder="1" applyAlignment="1" applyProtection="1">
      <alignment horizontal="center" vertical="center" wrapText="1"/>
      <protection hidden="1"/>
    </xf>
    <xf numFmtId="0" fontId="4" fillId="2" borderId="73" xfId="0" applyFont="1" applyFill="1" applyBorder="1" applyAlignment="1" applyProtection="1">
      <alignment horizontal="center" vertical="center"/>
      <protection hidden="1"/>
    </xf>
    <xf numFmtId="0" fontId="4" fillId="2" borderId="74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</cellXfs>
  <cellStyles count="167">
    <cellStyle name="20% - Énfasis1 2" xfId="110"/>
    <cellStyle name="20% - Énfasis2 2" xfId="111"/>
    <cellStyle name="20% - Énfasis3 2" xfId="112"/>
    <cellStyle name="20% - Énfasis4 2" xfId="113"/>
    <cellStyle name="20% - Énfasis5 2" xfId="114"/>
    <cellStyle name="20% - Énfasis6 2" xfId="115"/>
    <cellStyle name="40% - Énfasis1 2" xfId="116"/>
    <cellStyle name="40% - Énfasis2 2" xfId="117"/>
    <cellStyle name="40% - Énfasis3 2" xfId="118"/>
    <cellStyle name="40% - Énfasis4 2" xfId="119"/>
    <cellStyle name="40% - Énfasis5 2" xfId="120"/>
    <cellStyle name="40% - Énfasis6 2" xfId="121"/>
    <cellStyle name="60% - Énfasis1 2" xfId="122"/>
    <cellStyle name="60% - Énfasis2 2" xfId="123"/>
    <cellStyle name="60% - Énfasis3 2" xfId="124"/>
    <cellStyle name="60% - Énfasis4 2" xfId="125"/>
    <cellStyle name="60% - Énfasis5 2" xfId="126"/>
    <cellStyle name="60% - Énfasis6 2" xfId="127"/>
    <cellStyle name="Buena 2" xfId="128"/>
    <cellStyle name="Cálculo 2" xfId="129"/>
    <cellStyle name="Celda de comprobación 2" xfId="130"/>
    <cellStyle name="Celda vinculada 2" xfId="131"/>
    <cellStyle name="Encabezado 4 2" xfId="132"/>
    <cellStyle name="Énfasis1 2" xfId="133"/>
    <cellStyle name="Énfasis2 2" xfId="134"/>
    <cellStyle name="Énfasis3 2" xfId="135"/>
    <cellStyle name="Énfasis4 2" xfId="136"/>
    <cellStyle name="Énfasis5 2" xfId="137"/>
    <cellStyle name="Énfasis6 2" xfId="138"/>
    <cellStyle name="Entrada 2" xfId="139"/>
    <cellStyle name="Excel Built-in Excel Built-in Excel Built-in Normal 2" xfId="4"/>
    <cellStyle name="Excel Built-in Excel Built-in Normal 2" xfId="5"/>
    <cellStyle name="Excel Built-in Normal" xfId="68"/>
    <cellStyle name="Hipervínculo 2" xfId="7"/>
    <cellStyle name="Hipervínculo 2 2" xfId="69"/>
    <cellStyle name="Hipervínculo 3" xfId="6"/>
    <cellStyle name="Incorrecto 2" xfId="140"/>
    <cellStyle name="Millares" xfId="1" builtinId="3"/>
    <cellStyle name="Millares [0] 10" xfId="8"/>
    <cellStyle name="Millares [0] 10 2" xfId="70"/>
    <cellStyle name="Millares [0] 2" xfId="9"/>
    <cellStyle name="Millares [0] 2 2" xfId="10"/>
    <cellStyle name="Millares [0] 2 2 2" xfId="72"/>
    <cellStyle name="Millares [0] 2 3" xfId="71"/>
    <cellStyle name="Millares [0] 3" xfId="142"/>
    <cellStyle name="Millares [0] 4" xfId="162"/>
    <cellStyle name="Millares 10 2" xfId="159"/>
    <cellStyle name="Millares 2" xfId="11"/>
    <cellStyle name="Millares 2 2" xfId="73"/>
    <cellStyle name="Millares 21" xfId="104"/>
    <cellStyle name="Millares 22" xfId="108"/>
    <cellStyle name="Millares 23" xfId="107"/>
    <cellStyle name="Millares 24" xfId="109"/>
    <cellStyle name="Millares 26" xfId="157"/>
    <cellStyle name="Millares 27" xfId="158"/>
    <cellStyle name="Millares 28" xfId="165"/>
    <cellStyle name="Millares 3" xfId="12"/>
    <cellStyle name="Millares 3 2" xfId="74"/>
    <cellStyle name="Millares 4" xfId="13"/>
    <cellStyle name="Millares 4 2" xfId="75"/>
    <cellStyle name="Millares 4 3" xfId="143"/>
    <cellStyle name="Millares 4 6" xfId="160"/>
    <cellStyle name="Millares 5" xfId="141"/>
    <cellStyle name="Millares 6" xfId="161"/>
    <cellStyle name="Millares 7" xfId="166"/>
    <cellStyle name="Moneda 2" xfId="14"/>
    <cellStyle name="Moneda 2 2" xfId="76"/>
    <cellStyle name="Moneda 3" xfId="15"/>
    <cellStyle name="Moneda 3 2" xfId="16"/>
    <cellStyle name="Moneda 3 3" xfId="77"/>
    <cellStyle name="Moneda 4" xfId="144"/>
    <cellStyle name="Moneda 5" xfId="2"/>
    <cellStyle name="Neutral 2" xfId="145"/>
    <cellStyle name="Normal" xfId="0" builtinId="0"/>
    <cellStyle name="Normal 10" xfId="164"/>
    <cellStyle name="Normal 10 2" xfId="106"/>
    <cellStyle name="Normal 13" xfId="17"/>
    <cellStyle name="Normal 13 2" xfId="67"/>
    <cellStyle name="Normal 13 5" xfId="66"/>
    <cellStyle name="Normal 13 7" xfId="103"/>
    <cellStyle name="Normal 14" xfId="18"/>
    <cellStyle name="Normal 14 2" xfId="78"/>
    <cellStyle name="Normal 2" xfId="19"/>
    <cellStyle name="Normal 2 2" xfId="20"/>
    <cellStyle name="Normal 2 2 2" xfId="21"/>
    <cellStyle name="Normal 2 2 3" xfId="22"/>
    <cellStyle name="Normal 2 2 4" xfId="23"/>
    <cellStyle name="Normal 2 2 5" xfId="24"/>
    <cellStyle name="Normal 2 2 6" xfId="25"/>
    <cellStyle name="Normal 2 2 7" xfId="26"/>
    <cellStyle name="Normal 2 3" xfId="27"/>
    <cellStyle name="Normal 2 4" xfId="28"/>
    <cellStyle name="Normal 2 5" xfId="29"/>
    <cellStyle name="Normal 2 6" xfId="30"/>
    <cellStyle name="Normal 2 7" xfId="31"/>
    <cellStyle name="Normal 2 8" xfId="79"/>
    <cellStyle name="Normal 2 8 2" xfId="146"/>
    <cellStyle name="Normal 22" xfId="32"/>
    <cellStyle name="Normal 3" xfId="33"/>
    <cellStyle name="Normal 3 2" xfId="34"/>
    <cellStyle name="Normal 3 2 2" xfId="80"/>
    <cellStyle name="Normal 3 3" xfId="35"/>
    <cellStyle name="Normal 3 3 2" xfId="81"/>
    <cellStyle name="Normal 3 4" xfId="36"/>
    <cellStyle name="Normal 3 4 2" xfId="82"/>
    <cellStyle name="Normal 3 5" xfId="37"/>
    <cellStyle name="Normal 3 5 2" xfId="83"/>
    <cellStyle name="Normal 3 6" xfId="38"/>
    <cellStyle name="Normal 3 6 2" xfId="84"/>
    <cellStyle name="Normal 3 7" xfId="39"/>
    <cellStyle name="Normal 3 7 2" xfId="85"/>
    <cellStyle name="Normal 4" xfId="40"/>
    <cellStyle name="Normal 4 2" xfId="41"/>
    <cellStyle name="Normal 46 2" xfId="105"/>
    <cellStyle name="Normal 5" xfId="42"/>
    <cellStyle name="Normal 5 2" xfId="43"/>
    <cellStyle name="Normal 5 3" xfId="44"/>
    <cellStyle name="Normal 5 4" xfId="45"/>
    <cellStyle name="Normal 5 5" xfId="46"/>
    <cellStyle name="Normal 6" xfId="47"/>
    <cellStyle name="Normal 60" xfId="48"/>
    <cellStyle name="Normal 60 2" xfId="86"/>
    <cellStyle name="Normal 7" xfId="3"/>
    <cellStyle name="Normal 7 2" xfId="147"/>
    <cellStyle name="Notas 10" xfId="49"/>
    <cellStyle name="Notas 10 2" xfId="87"/>
    <cellStyle name="Notas 11" xfId="50"/>
    <cellStyle name="Notas 11 2" xfId="88"/>
    <cellStyle name="Notas 12" xfId="51"/>
    <cellStyle name="Notas 12 2" xfId="89"/>
    <cellStyle name="Notas 13" xfId="52"/>
    <cellStyle name="Notas 13 2" xfId="90"/>
    <cellStyle name="Notas 14" xfId="53"/>
    <cellStyle name="Notas 14 2" xfId="91"/>
    <cellStyle name="Notas 15" xfId="54"/>
    <cellStyle name="Notas 15 2" xfId="92"/>
    <cellStyle name="Notas 16" xfId="148"/>
    <cellStyle name="Notas 2" xfId="55"/>
    <cellStyle name="Notas 2 2" xfId="93"/>
    <cellStyle name="Notas 3" xfId="56"/>
    <cellStyle name="Notas 3 2" xfId="94"/>
    <cellStyle name="Notas 4" xfId="57"/>
    <cellStyle name="Notas 4 2" xfId="95"/>
    <cellStyle name="Notas 5" xfId="58"/>
    <cellStyle name="Notas 5 2" xfId="96"/>
    <cellStyle name="Notas 6" xfId="59"/>
    <cellStyle name="Notas 6 2" xfId="97"/>
    <cellStyle name="Notas 7" xfId="60"/>
    <cellStyle name="Notas 7 2" xfId="98"/>
    <cellStyle name="Notas 8" xfId="61"/>
    <cellStyle name="Notas 8 2" xfId="99"/>
    <cellStyle name="Notas 9" xfId="62"/>
    <cellStyle name="Notas 9 2" xfId="100"/>
    <cellStyle name="Porcentaje 2" xfId="163"/>
    <cellStyle name="Porcentual 2" xfId="63"/>
    <cellStyle name="Porcentual 2 2" xfId="64"/>
    <cellStyle name="Porcentual 2 3" xfId="101"/>
    <cellStyle name="Porcentual 3" xfId="65"/>
    <cellStyle name="Porcentual 3 2" xfId="102"/>
    <cellStyle name="Salida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874058</xdr:colOff>
      <xdr:row>0</xdr:row>
      <xdr:rowOff>0</xdr:rowOff>
    </xdr:from>
    <xdr:to>
      <xdr:col>10</xdr:col>
      <xdr:colOff>1266265</xdr:colOff>
      <xdr:row>3</xdr:row>
      <xdr:rowOff>123265</xdr:rowOff>
    </xdr:to>
    <xdr:pic>
      <xdr:nvPicPr>
        <xdr:cNvPr id="2" name="Imagen 1" descr="Logo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587" y="0"/>
          <a:ext cx="3003177" cy="773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806825</xdr:colOff>
      <xdr:row>0</xdr:row>
      <xdr:rowOff>112059</xdr:rowOff>
    </xdr:from>
    <xdr:to>
      <xdr:col>0</xdr:col>
      <xdr:colOff>1931895</xdr:colOff>
      <xdr:row>3</xdr:row>
      <xdr:rowOff>112059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6825" y="112059"/>
          <a:ext cx="1125070" cy="6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showGridLines="0" tabSelected="1" zoomScale="85" zoomScaleNormal="85" workbookViewId="0">
      <pane xSplit="1" ySplit="7" topLeftCell="B324" activePane="bottomRight" state="frozen"/>
      <selection pane="topRight" activeCell="B1" sqref="B1"/>
      <selection pane="bottomLeft" activeCell="A10" sqref="A10"/>
      <selection pane="bottomRight" activeCell="I369" sqref="I369"/>
    </sheetView>
  </sheetViews>
  <sheetFormatPr baseColWidth="10" defaultColWidth="0" defaultRowHeight="15" zeroHeight="1" x14ac:dyDescent="0.25"/>
  <cols>
    <col min="1" max="1" width="81.140625" style="140" customWidth="1"/>
    <col min="2" max="2" width="11.28515625" style="140" customWidth="1"/>
    <col min="3" max="3" width="11.5703125" style="140" customWidth="1"/>
    <col min="4" max="5" width="11.42578125" style="140" customWidth="1"/>
    <col min="6" max="6" width="13.7109375" style="140" customWidth="1"/>
    <col min="7" max="7" width="11.42578125" style="140" customWidth="1"/>
    <col min="8" max="8" width="13.7109375" style="140" customWidth="1"/>
    <col min="9" max="9" width="11.42578125" style="140" customWidth="1"/>
    <col min="10" max="10" width="14" style="140" customWidth="1"/>
    <col min="11" max="11" width="20.5703125" style="140" customWidth="1"/>
    <col min="12" max="12" width="11.42578125" style="140" customWidth="1"/>
    <col min="13" max="15" width="0" style="140" hidden="1"/>
    <col min="16" max="16384" width="11.42578125" style="140" hidden="1"/>
  </cols>
  <sheetData>
    <row r="1" spans="1:11" ht="2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1" x14ac:dyDescent="0.25">
      <c r="A2" s="182" t="s">
        <v>212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x14ac:dyDescent="0.25">
      <c r="A3" s="183" t="s">
        <v>213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2" t="s">
        <v>5</v>
      </c>
      <c r="B5" s="174" t="s">
        <v>1</v>
      </c>
      <c r="C5" s="174"/>
      <c r="D5" s="174" t="s">
        <v>2</v>
      </c>
      <c r="E5" s="174"/>
      <c r="F5" s="174" t="s">
        <v>7</v>
      </c>
      <c r="G5" s="174"/>
      <c r="H5" s="174" t="s">
        <v>10</v>
      </c>
      <c r="I5" s="174"/>
      <c r="J5" s="175" t="s">
        <v>9</v>
      </c>
      <c r="K5" s="180" t="s">
        <v>199</v>
      </c>
    </row>
    <row r="6" spans="1:11" ht="45" customHeight="1" x14ac:dyDescent="0.25">
      <c r="A6" s="177" t="s">
        <v>6</v>
      </c>
      <c r="B6" s="171" t="s">
        <v>8</v>
      </c>
      <c r="C6" s="171" t="s">
        <v>11</v>
      </c>
      <c r="D6" s="171" t="s">
        <v>8</v>
      </c>
      <c r="E6" s="171" t="s">
        <v>11</v>
      </c>
      <c r="F6" s="171" t="s">
        <v>8</v>
      </c>
      <c r="G6" s="171" t="s">
        <v>11</v>
      </c>
      <c r="H6" s="171" t="s">
        <v>8</v>
      </c>
      <c r="I6" s="171" t="s">
        <v>11</v>
      </c>
      <c r="J6" s="176"/>
      <c r="K6" s="180"/>
    </row>
    <row r="7" spans="1:11" x14ac:dyDescent="0.25">
      <c r="A7" s="178"/>
      <c r="B7" s="172">
        <f t="shared" ref="B7:E7" si="0">B8+B20+B39+B63+B70+B89+B111+B142+B155+B196+B221+B251+B284+B291+B307+B314</f>
        <v>22191</v>
      </c>
      <c r="C7" s="172">
        <f t="shared" si="0"/>
        <v>18713</v>
      </c>
      <c r="D7" s="172">
        <f>D8+D20+D39+D63+D70+D89+D111+D142+D155+D196+D221+D251+D284+D291+D307+D314</f>
        <v>1439</v>
      </c>
      <c r="E7" s="172">
        <f t="shared" si="0"/>
        <v>1233</v>
      </c>
      <c r="F7" s="172">
        <f>F8+F20+F39+F63+F70+F89+F111+F142+F155+F196+F221+F251+F284+F291+F307+F314</f>
        <v>4835</v>
      </c>
      <c r="G7" s="172">
        <f>G8+G20+G39+G63+G70+G89+G111+G142+G155+G196+G221+G251+G284+G291+G307+G314</f>
        <v>4221</v>
      </c>
      <c r="H7" s="172">
        <f>H89</f>
        <v>685</v>
      </c>
      <c r="I7" s="172">
        <f>I89</f>
        <v>35704</v>
      </c>
      <c r="J7" s="172">
        <f>J314</f>
        <v>443</v>
      </c>
      <c r="K7" s="3">
        <f>K8+K20+K39+K63+K70+K89+K111+K142+K155+K196+K221+K251+K284+K291+K307+K314+K338</f>
        <v>36059</v>
      </c>
    </row>
    <row r="8" spans="1:11" ht="15.75" x14ac:dyDescent="0.3">
      <c r="A8" s="4" t="s">
        <v>12</v>
      </c>
      <c r="B8" s="5">
        <f>B9+B14</f>
        <v>686</v>
      </c>
      <c r="C8" s="5">
        <f t="shared" ref="C8:I8" si="1">C9+C14</f>
        <v>615</v>
      </c>
      <c r="D8" s="5">
        <f t="shared" si="1"/>
        <v>169</v>
      </c>
      <c r="E8" s="5">
        <f t="shared" si="1"/>
        <v>161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>J314</f>
        <v>443</v>
      </c>
      <c r="K8" s="5">
        <f>K9+K14</f>
        <v>235</v>
      </c>
    </row>
    <row r="9" spans="1:11" ht="15.75" x14ac:dyDescent="0.3">
      <c r="A9" s="15" t="s">
        <v>27</v>
      </c>
      <c r="B9" s="121">
        <v>63</v>
      </c>
      <c r="C9" s="121">
        <v>59</v>
      </c>
      <c r="D9" s="28"/>
      <c r="E9" s="28"/>
      <c r="F9" s="28"/>
      <c r="G9" s="28"/>
      <c r="H9" s="28"/>
      <c r="I9" s="28"/>
      <c r="J9" s="28">
        <v>0</v>
      </c>
      <c r="K9" s="158">
        <v>30</v>
      </c>
    </row>
    <row r="10" spans="1:11" ht="15.75" x14ac:dyDescent="0.3">
      <c r="A10" s="16" t="s">
        <v>75</v>
      </c>
      <c r="B10" s="146">
        <v>6</v>
      </c>
      <c r="C10" s="146">
        <v>6</v>
      </c>
      <c r="D10" s="29"/>
      <c r="E10" s="29"/>
      <c r="F10" s="29"/>
      <c r="G10" s="29"/>
      <c r="H10" s="29"/>
      <c r="I10" s="29"/>
      <c r="J10" s="29">
        <v>0</v>
      </c>
      <c r="K10" s="29">
        <v>0</v>
      </c>
    </row>
    <row r="11" spans="1:11" ht="15.75" x14ac:dyDescent="0.3">
      <c r="A11" s="17" t="s">
        <v>76</v>
      </c>
      <c r="B11" s="146">
        <v>5</v>
      </c>
      <c r="C11" s="146">
        <v>5</v>
      </c>
      <c r="D11" s="30"/>
      <c r="E11" s="30"/>
      <c r="F11" s="30"/>
      <c r="G11" s="30"/>
      <c r="H11" s="30"/>
      <c r="I11" s="30"/>
      <c r="J11" s="30">
        <v>0</v>
      </c>
      <c r="K11" s="30">
        <v>0</v>
      </c>
    </row>
    <row r="12" spans="1:11" ht="15.75" x14ac:dyDescent="0.3">
      <c r="A12" s="17" t="s">
        <v>78</v>
      </c>
      <c r="B12" s="146">
        <v>37</v>
      </c>
      <c r="C12" s="146">
        <v>33</v>
      </c>
      <c r="D12" s="30"/>
      <c r="E12" s="30"/>
      <c r="F12" s="30"/>
      <c r="G12" s="30"/>
      <c r="H12" s="30"/>
      <c r="I12" s="30"/>
      <c r="J12" s="30">
        <v>0</v>
      </c>
      <c r="K12" s="30">
        <v>0</v>
      </c>
    </row>
    <row r="13" spans="1:11" ht="15.75" x14ac:dyDescent="0.3">
      <c r="A13" s="17" t="s">
        <v>80</v>
      </c>
      <c r="B13" s="146">
        <v>15</v>
      </c>
      <c r="C13" s="146">
        <v>15</v>
      </c>
      <c r="D13" s="30"/>
      <c r="E13" s="30"/>
      <c r="F13" s="30"/>
      <c r="G13" s="30"/>
      <c r="H13" s="30"/>
      <c r="I13" s="30"/>
      <c r="J13" s="30">
        <v>0</v>
      </c>
      <c r="K13" s="30">
        <v>0</v>
      </c>
    </row>
    <row r="14" spans="1:11" ht="15.75" x14ac:dyDescent="0.3">
      <c r="A14" s="120" t="s">
        <v>28</v>
      </c>
      <c r="B14" s="121">
        <v>623</v>
      </c>
      <c r="C14" s="121">
        <v>556</v>
      </c>
      <c r="D14" s="121">
        <v>169</v>
      </c>
      <c r="E14" s="121">
        <v>161</v>
      </c>
      <c r="F14" s="122"/>
      <c r="G14" s="122"/>
      <c r="H14" s="122"/>
      <c r="I14" s="122"/>
      <c r="J14" s="122">
        <v>0</v>
      </c>
      <c r="K14" s="160">
        <v>205</v>
      </c>
    </row>
    <row r="15" spans="1:11" ht="15.75" x14ac:dyDescent="0.3">
      <c r="A15" s="20" t="s">
        <v>75</v>
      </c>
      <c r="B15" s="146">
        <v>29</v>
      </c>
      <c r="C15" s="146">
        <v>29</v>
      </c>
      <c r="D15" s="30"/>
      <c r="E15" s="30"/>
      <c r="F15" s="30"/>
      <c r="G15" s="30"/>
      <c r="H15" s="30"/>
      <c r="I15" s="30"/>
      <c r="J15" s="30">
        <v>0</v>
      </c>
      <c r="K15" s="30">
        <v>0</v>
      </c>
    </row>
    <row r="16" spans="1:11" ht="15.75" x14ac:dyDescent="0.3">
      <c r="A16" s="20" t="s">
        <v>76</v>
      </c>
      <c r="B16" s="146">
        <v>25</v>
      </c>
      <c r="C16" s="146">
        <v>24</v>
      </c>
      <c r="D16" s="30"/>
      <c r="E16" s="30"/>
      <c r="F16" s="30"/>
      <c r="G16" s="30"/>
      <c r="H16" s="30"/>
      <c r="I16" s="30"/>
      <c r="J16" s="30">
        <v>0</v>
      </c>
      <c r="K16" s="30">
        <v>0</v>
      </c>
    </row>
    <row r="17" spans="1:11" ht="15.75" x14ac:dyDescent="0.3">
      <c r="A17" s="20" t="s">
        <v>78</v>
      </c>
      <c r="B17" s="146">
        <v>233</v>
      </c>
      <c r="C17" s="146">
        <v>191</v>
      </c>
      <c r="D17" s="8">
        <v>123</v>
      </c>
      <c r="E17" s="77">
        <v>117</v>
      </c>
      <c r="F17" s="30"/>
      <c r="G17" s="30"/>
      <c r="H17" s="30"/>
      <c r="I17" s="30"/>
      <c r="J17" s="30">
        <v>0</v>
      </c>
      <c r="K17" s="30">
        <v>0</v>
      </c>
    </row>
    <row r="18" spans="1:11" ht="15.75" x14ac:dyDescent="0.3">
      <c r="A18" s="20" t="s">
        <v>79</v>
      </c>
      <c r="B18" s="146">
        <v>84</v>
      </c>
      <c r="C18" s="146">
        <v>65</v>
      </c>
      <c r="D18" s="8">
        <v>24</v>
      </c>
      <c r="E18" s="77">
        <v>23</v>
      </c>
      <c r="F18" s="30"/>
      <c r="G18" s="30"/>
      <c r="H18" s="30"/>
      <c r="I18" s="30"/>
      <c r="J18" s="30">
        <v>0</v>
      </c>
      <c r="K18" s="30">
        <v>0</v>
      </c>
    </row>
    <row r="19" spans="1:11" ht="15.75" x14ac:dyDescent="0.3">
      <c r="A19" s="21" t="s">
        <v>80</v>
      </c>
      <c r="B19" s="146">
        <v>252</v>
      </c>
      <c r="C19" s="146">
        <v>247</v>
      </c>
      <c r="D19" s="11">
        <v>22</v>
      </c>
      <c r="E19" s="80">
        <v>21</v>
      </c>
      <c r="F19" s="33"/>
      <c r="G19" s="33"/>
      <c r="H19" s="33"/>
      <c r="I19" s="33"/>
      <c r="J19" s="33">
        <v>0</v>
      </c>
      <c r="K19" s="36">
        <v>0</v>
      </c>
    </row>
    <row r="20" spans="1:11" ht="15.75" x14ac:dyDescent="0.3">
      <c r="A20" s="22" t="s">
        <v>13</v>
      </c>
      <c r="B20" s="23">
        <f>B21+B27+B33</f>
        <v>1201</v>
      </c>
      <c r="C20" s="23">
        <f t="shared" ref="C20:E20" si="2">C21+C27+C33</f>
        <v>1124</v>
      </c>
      <c r="D20" s="23">
        <f t="shared" si="2"/>
        <v>41</v>
      </c>
      <c r="E20" s="23">
        <f t="shared" si="2"/>
        <v>34</v>
      </c>
      <c r="F20" s="23">
        <v>0</v>
      </c>
      <c r="G20" s="23">
        <v>0</v>
      </c>
      <c r="H20" s="5">
        <v>0</v>
      </c>
      <c r="I20" s="5">
        <v>0</v>
      </c>
      <c r="J20" s="5">
        <v>0</v>
      </c>
      <c r="K20" s="23">
        <f>K21+K27+K33</f>
        <v>399</v>
      </c>
    </row>
    <row r="21" spans="1:11" ht="15.75" x14ac:dyDescent="0.3">
      <c r="A21" s="18" t="s">
        <v>29</v>
      </c>
      <c r="B21" s="9">
        <v>84</v>
      </c>
      <c r="C21" s="9">
        <v>82</v>
      </c>
      <c r="D21" s="31"/>
      <c r="E21" s="31"/>
      <c r="F21" s="31"/>
      <c r="G21" s="31"/>
      <c r="H21" s="31"/>
      <c r="I21" s="31"/>
      <c r="J21" s="31">
        <v>0</v>
      </c>
      <c r="K21" s="157">
        <v>126</v>
      </c>
    </row>
    <row r="22" spans="1:11" ht="15.75" x14ac:dyDescent="0.3">
      <c r="A22" s="19" t="s">
        <v>75</v>
      </c>
      <c r="B22" s="10">
        <v>6</v>
      </c>
      <c r="C22" s="79">
        <v>6</v>
      </c>
      <c r="D22" s="32"/>
      <c r="E22" s="32"/>
      <c r="F22" s="32"/>
      <c r="G22" s="32"/>
      <c r="H22" s="32"/>
      <c r="I22" s="32"/>
      <c r="J22" s="32">
        <v>0</v>
      </c>
      <c r="K22" s="29">
        <v>0</v>
      </c>
    </row>
    <row r="23" spans="1:11" ht="15.75" x14ac:dyDescent="0.3">
      <c r="A23" s="20" t="s">
        <v>76</v>
      </c>
      <c r="B23" s="8">
        <v>7</v>
      </c>
      <c r="C23" s="77">
        <v>7</v>
      </c>
      <c r="D23" s="30"/>
      <c r="E23" s="30"/>
      <c r="F23" s="30"/>
      <c r="G23" s="30"/>
      <c r="H23" s="30"/>
      <c r="I23" s="30"/>
      <c r="J23" s="30">
        <v>0</v>
      </c>
      <c r="K23" s="30">
        <v>0</v>
      </c>
    </row>
    <row r="24" spans="1:11" ht="15.75" x14ac:dyDescent="0.3">
      <c r="A24" s="20" t="s">
        <v>78</v>
      </c>
      <c r="B24" s="8">
        <v>43</v>
      </c>
      <c r="C24" s="77">
        <v>43</v>
      </c>
      <c r="D24" s="30"/>
      <c r="E24" s="30"/>
      <c r="F24" s="30"/>
      <c r="G24" s="30"/>
      <c r="H24" s="30"/>
      <c r="I24" s="30"/>
      <c r="J24" s="30">
        <v>0</v>
      </c>
      <c r="K24" s="30">
        <v>0</v>
      </c>
    </row>
    <row r="25" spans="1:11" ht="15.75" x14ac:dyDescent="0.3">
      <c r="A25" s="20" t="s">
        <v>79</v>
      </c>
      <c r="B25" s="8">
        <v>9</v>
      </c>
      <c r="C25" s="77">
        <v>7</v>
      </c>
      <c r="D25" s="30"/>
      <c r="E25" s="30"/>
      <c r="F25" s="30"/>
      <c r="G25" s="30"/>
      <c r="H25" s="30"/>
      <c r="I25" s="30"/>
      <c r="J25" s="30">
        <v>0</v>
      </c>
      <c r="K25" s="30">
        <v>0</v>
      </c>
    </row>
    <row r="26" spans="1:11" ht="15.75" x14ac:dyDescent="0.3">
      <c r="A26" s="21" t="s">
        <v>80</v>
      </c>
      <c r="B26" s="11">
        <v>19</v>
      </c>
      <c r="C26" s="80">
        <v>19</v>
      </c>
      <c r="D26" s="33"/>
      <c r="E26" s="33"/>
      <c r="F26" s="33"/>
      <c r="G26" s="33"/>
      <c r="H26" s="33"/>
      <c r="I26" s="33"/>
      <c r="J26" s="33">
        <v>0</v>
      </c>
      <c r="K26" s="36">
        <v>0</v>
      </c>
    </row>
    <row r="27" spans="1:11" ht="15.75" x14ac:dyDescent="0.3">
      <c r="A27" s="18" t="s">
        <v>30</v>
      </c>
      <c r="B27" s="9">
        <v>108</v>
      </c>
      <c r="C27" s="9">
        <v>105</v>
      </c>
      <c r="D27" s="31"/>
      <c r="E27" s="31"/>
      <c r="F27" s="31"/>
      <c r="G27" s="31"/>
      <c r="H27" s="31"/>
      <c r="I27" s="31"/>
      <c r="J27" s="31">
        <v>0</v>
      </c>
      <c r="K27" s="157">
        <v>178</v>
      </c>
    </row>
    <row r="28" spans="1:11" ht="15.75" x14ac:dyDescent="0.3">
      <c r="A28" s="19" t="s">
        <v>75</v>
      </c>
      <c r="B28" s="10">
        <v>12</v>
      </c>
      <c r="C28" s="79">
        <v>12</v>
      </c>
      <c r="D28" s="32"/>
      <c r="E28" s="32"/>
      <c r="F28" s="32"/>
      <c r="G28" s="32"/>
      <c r="H28" s="32"/>
      <c r="I28" s="32"/>
      <c r="J28" s="32">
        <v>0</v>
      </c>
      <c r="K28" s="29">
        <v>0</v>
      </c>
    </row>
    <row r="29" spans="1:11" ht="15.75" x14ac:dyDescent="0.3">
      <c r="A29" s="20" t="s">
        <v>76</v>
      </c>
      <c r="B29" s="8">
        <v>5</v>
      </c>
      <c r="C29" s="77">
        <v>5</v>
      </c>
      <c r="D29" s="30"/>
      <c r="E29" s="30"/>
      <c r="F29" s="30"/>
      <c r="G29" s="30"/>
      <c r="H29" s="30"/>
      <c r="I29" s="30"/>
      <c r="J29" s="30">
        <v>0</v>
      </c>
      <c r="K29" s="30">
        <v>0</v>
      </c>
    </row>
    <row r="30" spans="1:11" ht="15.75" x14ac:dyDescent="0.3">
      <c r="A30" s="20" t="s">
        <v>78</v>
      </c>
      <c r="B30" s="8">
        <v>49</v>
      </c>
      <c r="C30" s="77">
        <v>47</v>
      </c>
      <c r="D30" s="30"/>
      <c r="E30" s="30"/>
      <c r="F30" s="30"/>
      <c r="G30" s="30"/>
      <c r="H30" s="30"/>
      <c r="I30" s="30"/>
      <c r="J30" s="30">
        <v>0</v>
      </c>
      <c r="K30" s="30">
        <v>0</v>
      </c>
    </row>
    <row r="31" spans="1:11" ht="15.75" x14ac:dyDescent="0.3">
      <c r="A31" s="20" t="s">
        <v>79</v>
      </c>
      <c r="B31" s="8">
        <v>7</v>
      </c>
      <c r="C31" s="77">
        <v>6</v>
      </c>
      <c r="D31" s="30"/>
      <c r="E31" s="30"/>
      <c r="F31" s="30"/>
      <c r="G31" s="30"/>
      <c r="H31" s="30"/>
      <c r="I31" s="30"/>
      <c r="J31" s="30">
        <v>0</v>
      </c>
      <c r="K31" s="30">
        <v>0</v>
      </c>
    </row>
    <row r="32" spans="1:11" ht="15.75" x14ac:dyDescent="0.3">
      <c r="A32" s="20" t="s">
        <v>80</v>
      </c>
      <c r="B32" s="8">
        <v>35</v>
      </c>
      <c r="C32" s="77">
        <v>35</v>
      </c>
      <c r="D32" s="30"/>
      <c r="E32" s="30"/>
      <c r="F32" s="30"/>
      <c r="G32" s="30"/>
      <c r="H32" s="30"/>
      <c r="I32" s="30"/>
      <c r="J32" s="30">
        <v>0</v>
      </c>
      <c r="K32" s="30">
        <v>0</v>
      </c>
    </row>
    <row r="33" spans="1:11" ht="15.75" x14ac:dyDescent="0.3">
      <c r="A33" s="120" t="s">
        <v>31</v>
      </c>
      <c r="B33" s="121">
        <v>1009</v>
      </c>
      <c r="C33" s="121">
        <v>937</v>
      </c>
      <c r="D33" s="121">
        <v>41</v>
      </c>
      <c r="E33" s="121">
        <v>34</v>
      </c>
      <c r="F33" s="122"/>
      <c r="G33" s="122"/>
      <c r="H33" s="122"/>
      <c r="I33" s="122"/>
      <c r="J33" s="122">
        <v>0</v>
      </c>
      <c r="K33" s="160">
        <v>95</v>
      </c>
    </row>
    <row r="34" spans="1:11" ht="15.75" x14ac:dyDescent="0.3">
      <c r="A34" s="20" t="s">
        <v>75</v>
      </c>
      <c r="B34" s="8">
        <v>48</v>
      </c>
      <c r="C34" s="77">
        <v>45</v>
      </c>
      <c r="D34" s="30"/>
      <c r="E34" s="30"/>
      <c r="F34" s="30"/>
      <c r="G34" s="30"/>
      <c r="H34" s="30"/>
      <c r="I34" s="30"/>
      <c r="J34" s="30">
        <v>0</v>
      </c>
      <c r="K34" s="30">
        <v>0</v>
      </c>
    </row>
    <row r="35" spans="1:11" ht="15.75" x14ac:dyDescent="0.3">
      <c r="A35" s="20" t="s">
        <v>76</v>
      </c>
      <c r="B35" s="8">
        <v>8</v>
      </c>
      <c r="C35" s="77">
        <v>8</v>
      </c>
      <c r="D35" s="30"/>
      <c r="E35" s="30"/>
      <c r="F35" s="30"/>
      <c r="G35" s="30"/>
      <c r="H35" s="30"/>
      <c r="I35" s="30"/>
      <c r="J35" s="30">
        <v>0</v>
      </c>
      <c r="K35" s="30">
        <v>0</v>
      </c>
    </row>
    <row r="36" spans="1:11" ht="15.75" x14ac:dyDescent="0.3">
      <c r="A36" s="20" t="s">
        <v>78</v>
      </c>
      <c r="B36" s="8">
        <v>471</v>
      </c>
      <c r="C36" s="77">
        <v>430</v>
      </c>
      <c r="D36" s="8">
        <v>21</v>
      </c>
      <c r="E36" s="77">
        <v>18</v>
      </c>
      <c r="F36" s="30"/>
      <c r="G36" s="30"/>
      <c r="H36" s="30"/>
      <c r="I36" s="30"/>
      <c r="J36" s="30">
        <v>0</v>
      </c>
      <c r="K36" s="30">
        <v>0</v>
      </c>
    </row>
    <row r="37" spans="1:11" ht="15.75" x14ac:dyDescent="0.3">
      <c r="A37" s="20" t="s">
        <v>79</v>
      </c>
      <c r="B37" s="8">
        <v>33</v>
      </c>
      <c r="C37" s="77">
        <v>26</v>
      </c>
      <c r="D37" s="30"/>
      <c r="E37" s="30"/>
      <c r="F37" s="30"/>
      <c r="G37" s="30"/>
      <c r="H37" s="30"/>
      <c r="I37" s="30"/>
      <c r="J37" s="30">
        <v>0</v>
      </c>
      <c r="K37" s="30">
        <v>0</v>
      </c>
    </row>
    <row r="38" spans="1:11" ht="15.75" x14ac:dyDescent="0.3">
      <c r="A38" s="21" t="s">
        <v>80</v>
      </c>
      <c r="B38" s="11">
        <v>449</v>
      </c>
      <c r="C38" s="80">
        <v>428</v>
      </c>
      <c r="D38" s="11">
        <v>20</v>
      </c>
      <c r="E38" s="80">
        <v>16</v>
      </c>
      <c r="F38" s="33"/>
      <c r="G38" s="33"/>
      <c r="H38" s="33"/>
      <c r="I38" s="33"/>
      <c r="J38" s="33">
        <v>0</v>
      </c>
      <c r="K38" s="36">
        <v>0</v>
      </c>
    </row>
    <row r="39" spans="1:11" ht="15.75" x14ac:dyDescent="0.3">
      <c r="A39" s="22" t="s">
        <v>14</v>
      </c>
      <c r="B39" s="23">
        <f>B40+B46+B51+B57</f>
        <v>1898</v>
      </c>
      <c r="C39" s="23">
        <f>C40+C46+C51+C57</f>
        <v>1656</v>
      </c>
      <c r="D39" s="23">
        <f>D40+D46+D51+D57</f>
        <v>78</v>
      </c>
      <c r="E39" s="23">
        <f>E40+E46+E51+E57</f>
        <v>64</v>
      </c>
      <c r="F39" s="23">
        <f>F46</f>
        <v>50</v>
      </c>
      <c r="G39" s="23">
        <f>G46</f>
        <v>38</v>
      </c>
      <c r="H39" s="5">
        <v>0</v>
      </c>
      <c r="I39" s="5">
        <v>0</v>
      </c>
      <c r="J39" s="5">
        <v>0</v>
      </c>
      <c r="K39" s="23">
        <f>K40+K46+K51+K57</f>
        <v>340</v>
      </c>
    </row>
    <row r="40" spans="1:11" ht="15.75" x14ac:dyDescent="0.3">
      <c r="A40" s="18" t="s">
        <v>32</v>
      </c>
      <c r="B40" s="9">
        <v>80</v>
      </c>
      <c r="C40" s="9">
        <v>78</v>
      </c>
      <c r="D40" s="31"/>
      <c r="E40" s="31"/>
      <c r="F40" s="31"/>
      <c r="G40" s="31"/>
      <c r="H40" s="31"/>
      <c r="I40" s="31">
        <v>0</v>
      </c>
      <c r="J40" s="31">
        <v>0</v>
      </c>
      <c r="K40" s="157">
        <v>0</v>
      </c>
    </row>
    <row r="41" spans="1:11" ht="15.75" x14ac:dyDescent="0.3">
      <c r="A41" s="19" t="s">
        <v>75</v>
      </c>
      <c r="B41" s="10">
        <v>7</v>
      </c>
      <c r="C41" s="79">
        <v>7</v>
      </c>
      <c r="D41" s="32"/>
      <c r="E41" s="32"/>
      <c r="F41" s="32"/>
      <c r="G41" s="32"/>
      <c r="H41" s="32"/>
      <c r="I41" s="32">
        <v>0</v>
      </c>
      <c r="J41" s="32">
        <v>0</v>
      </c>
      <c r="K41" s="32">
        <v>0</v>
      </c>
    </row>
    <row r="42" spans="1:11" ht="15.75" x14ac:dyDescent="0.3">
      <c r="A42" s="20" t="s">
        <v>76</v>
      </c>
      <c r="B42" s="8">
        <v>11</v>
      </c>
      <c r="C42" s="77">
        <v>11</v>
      </c>
      <c r="D42" s="30"/>
      <c r="E42" s="30"/>
      <c r="F42" s="30"/>
      <c r="G42" s="30"/>
      <c r="H42" s="30"/>
      <c r="I42" s="30">
        <v>0</v>
      </c>
      <c r="J42" s="30">
        <v>0</v>
      </c>
      <c r="K42" s="30">
        <v>0</v>
      </c>
    </row>
    <row r="43" spans="1:11" ht="15.75" x14ac:dyDescent="0.3">
      <c r="A43" s="20" t="s">
        <v>78</v>
      </c>
      <c r="B43" s="8">
        <v>30</v>
      </c>
      <c r="C43" s="77">
        <v>29</v>
      </c>
      <c r="D43" s="30"/>
      <c r="E43" s="30"/>
      <c r="F43" s="30"/>
      <c r="G43" s="30"/>
      <c r="H43" s="30"/>
      <c r="I43" s="30">
        <v>0</v>
      </c>
      <c r="J43" s="30">
        <v>0</v>
      </c>
      <c r="K43" s="30">
        <v>0</v>
      </c>
    </row>
    <row r="44" spans="1:11" ht="15.75" x14ac:dyDescent="0.3">
      <c r="A44" s="20" t="s">
        <v>79</v>
      </c>
      <c r="B44" s="8">
        <v>22</v>
      </c>
      <c r="C44" s="77">
        <v>21</v>
      </c>
      <c r="D44" s="30"/>
      <c r="E44" s="30"/>
      <c r="F44" s="30"/>
      <c r="G44" s="30"/>
      <c r="H44" s="30"/>
      <c r="I44" s="30">
        <v>0</v>
      </c>
      <c r="J44" s="30">
        <v>0</v>
      </c>
      <c r="K44" s="30">
        <v>0</v>
      </c>
    </row>
    <row r="45" spans="1:11" ht="15.75" x14ac:dyDescent="0.3">
      <c r="A45" s="21" t="s">
        <v>80</v>
      </c>
      <c r="B45" s="11">
        <v>10</v>
      </c>
      <c r="C45" s="80">
        <v>10</v>
      </c>
      <c r="D45" s="33"/>
      <c r="E45" s="33"/>
      <c r="F45" s="33"/>
      <c r="G45" s="33"/>
      <c r="H45" s="33"/>
      <c r="I45" s="33">
        <v>0</v>
      </c>
      <c r="J45" s="33">
        <v>0</v>
      </c>
      <c r="K45" s="33">
        <v>0</v>
      </c>
    </row>
    <row r="46" spans="1:11" ht="15.75" x14ac:dyDescent="0.3">
      <c r="A46" s="18" t="s">
        <v>33</v>
      </c>
      <c r="B46" s="9">
        <v>5</v>
      </c>
      <c r="C46" s="9">
        <v>4</v>
      </c>
      <c r="D46" s="31"/>
      <c r="E46" s="31"/>
      <c r="F46" s="9">
        <v>50</v>
      </c>
      <c r="G46" s="9">
        <v>38</v>
      </c>
      <c r="H46" s="31"/>
      <c r="I46" s="31">
        <v>0</v>
      </c>
      <c r="J46" s="31">
        <v>0</v>
      </c>
      <c r="K46" s="157">
        <v>7</v>
      </c>
    </row>
    <row r="47" spans="1:11" ht="15.75" x14ac:dyDescent="0.3">
      <c r="A47" s="24" t="s">
        <v>75</v>
      </c>
      <c r="B47" s="12">
        <v>4</v>
      </c>
      <c r="C47" s="81">
        <v>3</v>
      </c>
      <c r="D47" s="32"/>
      <c r="E47" s="32"/>
      <c r="F47" s="34"/>
      <c r="G47" s="34"/>
      <c r="H47" s="34"/>
      <c r="I47" s="34">
        <v>0</v>
      </c>
      <c r="J47" s="34">
        <v>0</v>
      </c>
      <c r="K47" s="34">
        <v>0</v>
      </c>
    </row>
    <row r="48" spans="1:11" ht="15.75" x14ac:dyDescent="0.3">
      <c r="A48" s="46" t="s">
        <v>78</v>
      </c>
      <c r="B48" s="8">
        <v>1</v>
      </c>
      <c r="C48" s="77">
        <v>1</v>
      </c>
      <c r="D48" s="30"/>
      <c r="E48" s="30"/>
      <c r="F48" s="77">
        <v>23</v>
      </c>
      <c r="G48" s="77">
        <v>20</v>
      </c>
      <c r="H48" s="30"/>
      <c r="I48" s="30">
        <v>0</v>
      </c>
      <c r="J48" s="30">
        <v>0</v>
      </c>
      <c r="K48" s="30">
        <v>0</v>
      </c>
    </row>
    <row r="49" spans="1:11" ht="15.75" x14ac:dyDescent="0.3">
      <c r="A49" s="20" t="s">
        <v>79</v>
      </c>
      <c r="B49" s="30"/>
      <c r="C49" s="89"/>
      <c r="D49" s="30"/>
      <c r="E49" s="30"/>
      <c r="F49" s="77">
        <v>1</v>
      </c>
      <c r="G49" s="77"/>
      <c r="H49" s="30"/>
      <c r="I49" s="30"/>
      <c r="J49" s="30"/>
      <c r="K49" s="30"/>
    </row>
    <row r="50" spans="1:11" ht="15.75" x14ac:dyDescent="0.3">
      <c r="A50" s="46" t="s">
        <v>80</v>
      </c>
      <c r="B50" s="30"/>
      <c r="C50" s="30"/>
      <c r="D50" s="30"/>
      <c r="E50" s="30"/>
      <c r="F50" s="77">
        <v>26</v>
      </c>
      <c r="G50" s="77">
        <v>18</v>
      </c>
      <c r="H50" s="30"/>
      <c r="I50" s="30">
        <v>0</v>
      </c>
      <c r="J50" s="30">
        <v>0</v>
      </c>
      <c r="K50" s="30">
        <v>0</v>
      </c>
    </row>
    <row r="51" spans="1:11" ht="15.75" x14ac:dyDescent="0.3">
      <c r="A51" s="120" t="s">
        <v>34</v>
      </c>
      <c r="B51" s="121">
        <v>1374</v>
      </c>
      <c r="C51" s="121">
        <v>1158</v>
      </c>
      <c r="D51" s="121">
        <v>78</v>
      </c>
      <c r="E51" s="121">
        <v>64</v>
      </c>
      <c r="F51" s="122"/>
      <c r="G51" s="122"/>
      <c r="H51" s="122"/>
      <c r="I51" s="122">
        <v>0</v>
      </c>
      <c r="J51" s="122">
        <v>0</v>
      </c>
      <c r="K51" s="160">
        <v>167</v>
      </c>
    </row>
    <row r="52" spans="1:11" ht="15.75" x14ac:dyDescent="0.3">
      <c r="A52" s="20" t="s">
        <v>75</v>
      </c>
      <c r="B52" s="8">
        <v>68</v>
      </c>
      <c r="C52" s="77">
        <v>67</v>
      </c>
      <c r="D52" s="30"/>
      <c r="E52" s="30"/>
      <c r="F52" s="30"/>
      <c r="G52" s="30"/>
      <c r="H52" s="30"/>
      <c r="I52" s="30">
        <v>0</v>
      </c>
      <c r="J52" s="30">
        <v>0</v>
      </c>
      <c r="K52" s="30">
        <v>0</v>
      </c>
    </row>
    <row r="53" spans="1:11" ht="15.75" x14ac:dyDescent="0.3">
      <c r="A53" s="20" t="s">
        <v>76</v>
      </c>
      <c r="B53" s="8">
        <v>41</v>
      </c>
      <c r="C53" s="77">
        <v>39</v>
      </c>
      <c r="D53" s="30"/>
      <c r="E53" s="30"/>
      <c r="F53" s="30"/>
      <c r="G53" s="30"/>
      <c r="H53" s="30"/>
      <c r="I53" s="30">
        <v>0</v>
      </c>
      <c r="J53" s="30">
        <v>0</v>
      </c>
      <c r="K53" s="30">
        <v>0</v>
      </c>
    </row>
    <row r="54" spans="1:11" ht="15.75" x14ac:dyDescent="0.3">
      <c r="A54" s="20" t="s">
        <v>78</v>
      </c>
      <c r="B54" s="8">
        <v>948</v>
      </c>
      <c r="C54" s="77">
        <v>773</v>
      </c>
      <c r="D54" s="8">
        <v>41</v>
      </c>
      <c r="E54" s="77">
        <v>33</v>
      </c>
      <c r="F54" s="30"/>
      <c r="G54" s="30"/>
      <c r="H54" s="30"/>
      <c r="I54" s="30">
        <v>0</v>
      </c>
      <c r="J54" s="30">
        <v>0</v>
      </c>
      <c r="K54" s="30">
        <v>0</v>
      </c>
    </row>
    <row r="55" spans="1:11" ht="15.75" x14ac:dyDescent="0.3">
      <c r="A55" s="20" t="s">
        <v>79</v>
      </c>
      <c r="B55" s="8">
        <v>154</v>
      </c>
      <c r="C55" s="77">
        <v>129</v>
      </c>
      <c r="D55" s="8">
        <v>5</v>
      </c>
      <c r="E55" s="77">
        <v>3</v>
      </c>
      <c r="F55" s="30"/>
      <c r="G55" s="30"/>
      <c r="H55" s="30"/>
      <c r="I55" s="30">
        <v>0</v>
      </c>
      <c r="J55" s="30">
        <v>0</v>
      </c>
      <c r="K55" s="30">
        <v>0</v>
      </c>
    </row>
    <row r="56" spans="1:11" ht="15.75" x14ac:dyDescent="0.3">
      <c r="A56" s="21" t="s">
        <v>80</v>
      </c>
      <c r="B56" s="11">
        <v>163</v>
      </c>
      <c r="C56" s="80">
        <v>150</v>
      </c>
      <c r="D56" s="11">
        <v>32</v>
      </c>
      <c r="E56" s="80">
        <v>28</v>
      </c>
      <c r="F56" s="33"/>
      <c r="G56" s="33"/>
      <c r="H56" s="33"/>
      <c r="I56" s="33">
        <v>0</v>
      </c>
      <c r="J56" s="33">
        <v>0</v>
      </c>
      <c r="K56" s="33">
        <v>0</v>
      </c>
    </row>
    <row r="57" spans="1:11" ht="15.75" x14ac:dyDescent="0.3">
      <c r="A57" s="18" t="s">
        <v>35</v>
      </c>
      <c r="B57" s="9">
        <v>439</v>
      </c>
      <c r="C57" s="9">
        <v>416</v>
      </c>
      <c r="D57" s="31"/>
      <c r="E57" s="31"/>
      <c r="F57" s="31"/>
      <c r="G57" s="31"/>
      <c r="H57" s="31"/>
      <c r="I57" s="31">
        <v>0</v>
      </c>
      <c r="J57" s="31">
        <v>0</v>
      </c>
      <c r="K57" s="157">
        <v>166</v>
      </c>
    </row>
    <row r="58" spans="1:11" ht="15.75" x14ac:dyDescent="0.3">
      <c r="A58" s="19" t="s">
        <v>75</v>
      </c>
      <c r="B58" s="146">
        <v>16</v>
      </c>
      <c r="C58" s="146">
        <v>16</v>
      </c>
      <c r="D58" s="32"/>
      <c r="E58" s="32"/>
      <c r="F58" s="32"/>
      <c r="G58" s="32"/>
      <c r="H58" s="32"/>
      <c r="I58" s="32">
        <v>0</v>
      </c>
      <c r="J58" s="32">
        <v>0</v>
      </c>
      <c r="K58" s="32">
        <v>0</v>
      </c>
    </row>
    <row r="59" spans="1:11" ht="15.75" x14ac:dyDescent="0.3">
      <c r="A59" s="20" t="s">
        <v>76</v>
      </c>
      <c r="B59" s="146">
        <v>9</v>
      </c>
      <c r="C59" s="146">
        <v>8</v>
      </c>
      <c r="D59" s="30"/>
      <c r="E59" s="30"/>
      <c r="F59" s="30"/>
      <c r="G59" s="30"/>
      <c r="H59" s="30"/>
      <c r="I59" s="30">
        <v>0</v>
      </c>
      <c r="J59" s="30">
        <v>0</v>
      </c>
      <c r="K59" s="30">
        <v>0</v>
      </c>
    </row>
    <row r="60" spans="1:11" ht="15.75" x14ac:dyDescent="0.3">
      <c r="A60" s="20" t="s">
        <v>78</v>
      </c>
      <c r="B60" s="146">
        <v>259</v>
      </c>
      <c r="C60" s="146">
        <v>246</v>
      </c>
      <c r="D60" s="30"/>
      <c r="E60" s="30"/>
      <c r="F60" s="30"/>
      <c r="G60" s="30"/>
      <c r="H60" s="30"/>
      <c r="I60" s="30">
        <v>0</v>
      </c>
      <c r="J60" s="30">
        <v>0</v>
      </c>
      <c r="K60" s="30">
        <v>0</v>
      </c>
    </row>
    <row r="61" spans="1:11" ht="15.75" x14ac:dyDescent="0.3">
      <c r="A61" s="20" t="s">
        <v>79</v>
      </c>
      <c r="B61" s="146">
        <v>74</v>
      </c>
      <c r="C61" s="146">
        <v>68</v>
      </c>
      <c r="D61" s="30"/>
      <c r="E61" s="30"/>
      <c r="F61" s="30"/>
      <c r="G61" s="30"/>
      <c r="H61" s="30"/>
      <c r="I61" s="30">
        <v>0</v>
      </c>
      <c r="J61" s="30">
        <v>0</v>
      </c>
      <c r="K61" s="30">
        <v>0</v>
      </c>
    </row>
    <row r="62" spans="1:11" ht="15.75" x14ac:dyDescent="0.3">
      <c r="A62" s="21" t="s">
        <v>80</v>
      </c>
      <c r="B62" s="146">
        <v>81</v>
      </c>
      <c r="C62" s="146">
        <v>78</v>
      </c>
      <c r="D62" s="30"/>
      <c r="E62" s="30"/>
      <c r="F62" s="30"/>
      <c r="G62" s="33"/>
      <c r="H62" s="33"/>
      <c r="I62" s="33">
        <v>0</v>
      </c>
      <c r="J62" s="33">
        <v>0</v>
      </c>
      <c r="K62" s="33">
        <v>0</v>
      </c>
    </row>
    <row r="63" spans="1:11" ht="15.75" x14ac:dyDescent="0.3">
      <c r="A63" s="22" t="s">
        <v>15</v>
      </c>
      <c r="B63" s="23">
        <f>B64</f>
        <v>530</v>
      </c>
      <c r="C63" s="23">
        <f>C64</f>
        <v>499</v>
      </c>
      <c r="D63" s="23">
        <f>D64</f>
        <v>79</v>
      </c>
      <c r="E63" s="23">
        <f>E64</f>
        <v>61</v>
      </c>
      <c r="F63" s="47">
        <v>0</v>
      </c>
      <c r="G63" s="23">
        <v>0</v>
      </c>
      <c r="H63" s="5">
        <v>0</v>
      </c>
      <c r="I63" s="5">
        <v>0</v>
      </c>
      <c r="J63" s="5">
        <v>0</v>
      </c>
      <c r="K63" s="23">
        <f>K64</f>
        <v>28</v>
      </c>
    </row>
    <row r="64" spans="1:11" ht="15.75" x14ac:dyDescent="0.3">
      <c r="A64" s="18" t="s">
        <v>36</v>
      </c>
      <c r="B64" s="9">
        <v>530</v>
      </c>
      <c r="C64" s="9">
        <v>499</v>
      </c>
      <c r="D64" s="112">
        <v>79</v>
      </c>
      <c r="E64" s="112">
        <v>61</v>
      </c>
      <c r="F64" s="31">
        <f>SUM(F65:F69)</f>
        <v>0</v>
      </c>
      <c r="G64" s="31">
        <f>SUM(G65:G69)</f>
        <v>0</v>
      </c>
      <c r="H64" s="31">
        <v>0</v>
      </c>
      <c r="I64" s="31">
        <v>0</v>
      </c>
      <c r="J64" s="31">
        <v>0</v>
      </c>
      <c r="K64" s="157">
        <v>28</v>
      </c>
    </row>
    <row r="65" spans="1:11" ht="15.75" x14ac:dyDescent="0.3">
      <c r="A65" s="19" t="s">
        <v>75</v>
      </c>
      <c r="B65" s="10">
        <v>41</v>
      </c>
      <c r="C65" s="79">
        <v>41</v>
      </c>
      <c r="D65" s="30"/>
      <c r="E65" s="30"/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15.75" x14ac:dyDescent="0.3">
      <c r="A66" s="20" t="s">
        <v>76</v>
      </c>
      <c r="B66" s="8">
        <v>4</v>
      </c>
      <c r="C66" s="77">
        <v>4</v>
      </c>
      <c r="D66" s="30"/>
      <c r="E66" s="30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</row>
    <row r="67" spans="1:11" ht="15.75" x14ac:dyDescent="0.3">
      <c r="A67" s="20" t="s">
        <v>78</v>
      </c>
      <c r="B67" s="8">
        <v>365</v>
      </c>
      <c r="C67" s="77">
        <v>345</v>
      </c>
      <c r="D67" s="8">
        <v>60</v>
      </c>
      <c r="E67" s="77">
        <v>46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</row>
    <row r="68" spans="1:11" ht="16.5" x14ac:dyDescent="0.3">
      <c r="A68" s="149" t="s">
        <v>193</v>
      </c>
      <c r="B68" s="8">
        <v>17</v>
      </c>
      <c r="C68" s="77">
        <v>15</v>
      </c>
      <c r="D68" s="8">
        <v>4</v>
      </c>
      <c r="E68" s="77">
        <v>3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</row>
    <row r="69" spans="1:11" ht="16.5" x14ac:dyDescent="0.3">
      <c r="A69" s="150" t="s">
        <v>192</v>
      </c>
      <c r="B69" s="11">
        <v>103</v>
      </c>
      <c r="C69" s="80">
        <v>94</v>
      </c>
      <c r="D69" s="11">
        <v>15</v>
      </c>
      <c r="E69" s="80">
        <v>12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</row>
    <row r="70" spans="1:11" ht="15.75" x14ac:dyDescent="0.3">
      <c r="A70" s="4" t="s">
        <v>16</v>
      </c>
      <c r="B70" s="5">
        <f>B71+B77+B83</f>
        <v>336</v>
      </c>
      <c r="C70" s="5">
        <f>C71+C77+C83</f>
        <v>326</v>
      </c>
      <c r="D70" s="5">
        <f>D71+D77+D83</f>
        <v>11</v>
      </c>
      <c r="E70" s="5">
        <f>E71+E77+E83</f>
        <v>11</v>
      </c>
      <c r="F70" s="5"/>
      <c r="G70" s="5"/>
      <c r="H70" s="5">
        <v>0</v>
      </c>
      <c r="I70" s="5">
        <v>0</v>
      </c>
      <c r="J70" s="5">
        <v>0</v>
      </c>
      <c r="K70" s="5">
        <f>K71+K77+K83</f>
        <v>551</v>
      </c>
    </row>
    <row r="71" spans="1:11" ht="15.75" x14ac:dyDescent="0.3">
      <c r="A71" s="37" t="s">
        <v>39</v>
      </c>
      <c r="B71" s="38">
        <v>44</v>
      </c>
      <c r="C71" s="38">
        <v>42</v>
      </c>
      <c r="D71" s="48"/>
      <c r="E71" s="48"/>
      <c r="F71" s="31"/>
      <c r="G71" s="31">
        <f>SUM(G72:G76)</f>
        <v>0</v>
      </c>
      <c r="H71" s="31">
        <v>0</v>
      </c>
      <c r="I71" s="31">
        <v>0</v>
      </c>
      <c r="J71" s="31">
        <v>0</v>
      </c>
      <c r="K71" s="157">
        <v>44</v>
      </c>
    </row>
    <row r="72" spans="1:11" ht="15.75" x14ac:dyDescent="0.3">
      <c r="A72" s="39" t="s">
        <v>75</v>
      </c>
      <c r="B72" s="40">
        <v>4</v>
      </c>
      <c r="C72" s="83">
        <v>4</v>
      </c>
      <c r="D72" s="41"/>
      <c r="E72" s="41"/>
      <c r="F72" s="41"/>
      <c r="G72" s="41">
        <v>0</v>
      </c>
      <c r="H72" s="41">
        <v>0</v>
      </c>
      <c r="I72" s="41">
        <v>0</v>
      </c>
      <c r="J72" s="41">
        <v>0</v>
      </c>
      <c r="K72" s="41">
        <v>0</v>
      </c>
    </row>
    <row r="73" spans="1:11" ht="15.75" x14ac:dyDescent="0.3">
      <c r="A73" s="42" t="s">
        <v>76</v>
      </c>
      <c r="B73" s="8">
        <v>6</v>
      </c>
      <c r="C73" s="77">
        <v>6</v>
      </c>
      <c r="D73" s="30"/>
      <c r="E73" s="30"/>
      <c r="F73" s="30"/>
      <c r="G73" s="30">
        <v>0</v>
      </c>
      <c r="H73" s="30">
        <v>0</v>
      </c>
      <c r="I73" s="30">
        <v>0</v>
      </c>
      <c r="J73" s="30">
        <v>0</v>
      </c>
      <c r="K73" s="30">
        <v>0</v>
      </c>
    </row>
    <row r="74" spans="1:11" ht="15.75" x14ac:dyDescent="0.3">
      <c r="A74" s="42" t="s">
        <v>78</v>
      </c>
      <c r="B74" s="8">
        <v>27</v>
      </c>
      <c r="C74" s="77">
        <v>25</v>
      </c>
      <c r="D74" s="30"/>
      <c r="E74" s="30"/>
      <c r="F74" s="30"/>
      <c r="G74" s="30">
        <v>0</v>
      </c>
      <c r="H74" s="30">
        <v>0</v>
      </c>
      <c r="I74" s="30">
        <v>0</v>
      </c>
      <c r="J74" s="30">
        <v>0</v>
      </c>
      <c r="K74" s="30">
        <v>0</v>
      </c>
    </row>
    <row r="75" spans="1:11" ht="15.75" x14ac:dyDescent="0.3">
      <c r="A75" s="42" t="s">
        <v>79</v>
      </c>
      <c r="B75" s="8">
        <v>2</v>
      </c>
      <c r="C75" s="77">
        <v>2</v>
      </c>
      <c r="D75" s="30"/>
      <c r="E75" s="30"/>
      <c r="F75" s="30"/>
      <c r="G75" s="30">
        <v>0</v>
      </c>
      <c r="H75" s="30">
        <v>0</v>
      </c>
      <c r="I75" s="30">
        <v>0</v>
      </c>
      <c r="J75" s="30">
        <v>0</v>
      </c>
      <c r="K75" s="30">
        <v>0</v>
      </c>
    </row>
    <row r="76" spans="1:11" ht="15.75" x14ac:dyDescent="0.3">
      <c r="A76" s="43" t="s">
        <v>80</v>
      </c>
      <c r="B76" s="44">
        <v>5</v>
      </c>
      <c r="C76" s="84">
        <v>5</v>
      </c>
      <c r="D76" s="45"/>
      <c r="E76" s="30"/>
      <c r="F76" s="45"/>
      <c r="G76" s="45">
        <v>0</v>
      </c>
      <c r="H76" s="45">
        <v>0</v>
      </c>
      <c r="I76" s="45">
        <v>0</v>
      </c>
      <c r="J76" s="45">
        <v>0</v>
      </c>
      <c r="K76" s="45">
        <v>0</v>
      </c>
    </row>
    <row r="77" spans="1:11" ht="15.75" x14ac:dyDescent="0.3">
      <c r="A77" s="37" t="s">
        <v>38</v>
      </c>
      <c r="B77" s="38">
        <v>99</v>
      </c>
      <c r="C77" s="38">
        <v>93</v>
      </c>
      <c r="D77" s="49">
        <v>3</v>
      </c>
      <c r="E77" s="111">
        <v>3</v>
      </c>
      <c r="F77" s="31"/>
      <c r="G77" s="31"/>
      <c r="H77" s="31">
        <v>0</v>
      </c>
      <c r="I77" s="31">
        <v>0</v>
      </c>
      <c r="J77" s="31">
        <v>0</v>
      </c>
      <c r="K77" s="157">
        <v>383</v>
      </c>
    </row>
    <row r="78" spans="1:11" ht="15.75" x14ac:dyDescent="0.3">
      <c r="A78" s="39" t="s">
        <v>75</v>
      </c>
      <c r="B78" s="40">
        <v>7</v>
      </c>
      <c r="C78" s="83">
        <v>7</v>
      </c>
      <c r="D78" s="50"/>
      <c r="E78" s="30"/>
      <c r="F78" s="41"/>
      <c r="G78" s="41"/>
      <c r="H78" s="41">
        <v>0</v>
      </c>
      <c r="I78" s="41">
        <v>0</v>
      </c>
      <c r="J78" s="41">
        <v>0</v>
      </c>
      <c r="K78" s="41">
        <v>0</v>
      </c>
    </row>
    <row r="79" spans="1:11" ht="15.75" x14ac:dyDescent="0.3">
      <c r="A79" s="42" t="s">
        <v>76</v>
      </c>
      <c r="B79" s="8">
        <v>2</v>
      </c>
      <c r="C79" s="77">
        <v>2</v>
      </c>
      <c r="D79" s="30"/>
      <c r="E79" s="30"/>
      <c r="F79" s="30"/>
      <c r="G79" s="30"/>
      <c r="H79" s="30">
        <v>0</v>
      </c>
      <c r="I79" s="30">
        <v>0</v>
      </c>
      <c r="J79" s="30">
        <v>0</v>
      </c>
      <c r="K79" s="30">
        <v>0</v>
      </c>
    </row>
    <row r="80" spans="1:11" ht="15.75" x14ac:dyDescent="0.3">
      <c r="A80" s="42" t="s">
        <v>78</v>
      </c>
      <c r="B80" s="8">
        <v>62</v>
      </c>
      <c r="C80" s="77">
        <v>58</v>
      </c>
      <c r="D80" s="8">
        <v>3</v>
      </c>
      <c r="E80" s="77">
        <v>3</v>
      </c>
      <c r="F80" s="30"/>
      <c r="G80" s="30"/>
      <c r="H80" s="30">
        <v>0</v>
      </c>
      <c r="I80" s="30">
        <v>0</v>
      </c>
      <c r="J80" s="30">
        <v>0</v>
      </c>
      <c r="K80" s="30">
        <v>0</v>
      </c>
    </row>
    <row r="81" spans="1:11" ht="15.75" x14ac:dyDescent="0.3">
      <c r="A81" s="42" t="s">
        <v>79</v>
      </c>
      <c r="B81" s="8">
        <v>18</v>
      </c>
      <c r="C81" s="77">
        <v>17</v>
      </c>
      <c r="D81" s="30"/>
      <c r="E81" s="30"/>
      <c r="F81" s="30"/>
      <c r="G81" s="30"/>
      <c r="H81" s="30">
        <v>0</v>
      </c>
      <c r="I81" s="30">
        <v>0</v>
      </c>
      <c r="J81" s="30">
        <v>0</v>
      </c>
      <c r="K81" s="30">
        <v>0</v>
      </c>
    </row>
    <row r="82" spans="1:11" ht="15.75" x14ac:dyDescent="0.3">
      <c r="A82" s="43" t="s">
        <v>80</v>
      </c>
      <c r="B82" s="44">
        <v>10</v>
      </c>
      <c r="C82" s="84">
        <v>9</v>
      </c>
      <c r="D82" s="30"/>
      <c r="E82" s="30"/>
      <c r="F82" s="45"/>
      <c r="G82" s="45"/>
      <c r="H82" s="45">
        <v>0</v>
      </c>
      <c r="I82" s="45">
        <v>0</v>
      </c>
      <c r="J82" s="45">
        <v>0</v>
      </c>
      <c r="K82" s="45">
        <v>0</v>
      </c>
    </row>
    <row r="83" spans="1:11" ht="15.75" x14ac:dyDescent="0.3">
      <c r="A83" s="37" t="s">
        <v>37</v>
      </c>
      <c r="B83" s="38">
        <v>193</v>
      </c>
      <c r="C83" s="38">
        <v>191</v>
      </c>
      <c r="D83" s="38">
        <v>8</v>
      </c>
      <c r="E83" s="111">
        <v>8</v>
      </c>
      <c r="F83" s="31"/>
      <c r="G83" s="31"/>
      <c r="H83" s="31">
        <v>0</v>
      </c>
      <c r="I83" s="31">
        <v>0</v>
      </c>
      <c r="J83" s="31">
        <v>0</v>
      </c>
      <c r="K83" s="157">
        <v>124</v>
      </c>
    </row>
    <row r="84" spans="1:11" ht="15.75" x14ac:dyDescent="0.3">
      <c r="A84" s="104" t="s">
        <v>75</v>
      </c>
      <c r="B84" s="105">
        <v>20</v>
      </c>
      <c r="C84" s="106">
        <v>19</v>
      </c>
      <c r="D84" s="50"/>
      <c r="E84" s="30"/>
      <c r="F84" s="50"/>
      <c r="G84" s="50"/>
      <c r="H84" s="50">
        <v>0</v>
      </c>
      <c r="I84" s="50">
        <v>0</v>
      </c>
      <c r="J84" s="50">
        <v>0</v>
      </c>
      <c r="K84" s="50">
        <v>0</v>
      </c>
    </row>
    <row r="85" spans="1:11" ht="15.75" x14ac:dyDescent="0.3">
      <c r="A85" s="107" t="s">
        <v>76</v>
      </c>
      <c r="B85" s="8">
        <v>7</v>
      </c>
      <c r="C85" s="77">
        <v>7</v>
      </c>
      <c r="D85" s="30"/>
      <c r="E85" s="30"/>
      <c r="F85" s="30"/>
      <c r="G85" s="30"/>
      <c r="H85" s="30">
        <v>0</v>
      </c>
      <c r="I85" s="30">
        <v>0</v>
      </c>
      <c r="J85" s="30">
        <v>0</v>
      </c>
      <c r="K85" s="30">
        <v>0</v>
      </c>
    </row>
    <row r="86" spans="1:11" ht="15.75" x14ac:dyDescent="0.3">
      <c r="A86" s="107" t="s">
        <v>78</v>
      </c>
      <c r="B86" s="144">
        <v>123</v>
      </c>
      <c r="C86" s="77">
        <v>122</v>
      </c>
      <c r="D86" s="8">
        <v>7</v>
      </c>
      <c r="E86" s="77">
        <v>7</v>
      </c>
      <c r="F86" s="30"/>
      <c r="G86" s="30"/>
      <c r="H86" s="30">
        <v>0</v>
      </c>
      <c r="I86" s="30">
        <v>0</v>
      </c>
      <c r="J86" s="30">
        <v>0</v>
      </c>
      <c r="K86" s="30">
        <v>0</v>
      </c>
    </row>
    <row r="87" spans="1:11" ht="15.75" x14ac:dyDescent="0.3">
      <c r="A87" s="107" t="s">
        <v>79</v>
      </c>
      <c r="B87" s="144">
        <v>16</v>
      </c>
      <c r="C87" s="77">
        <v>16</v>
      </c>
      <c r="D87" s="8">
        <v>1</v>
      </c>
      <c r="E87" s="77">
        <v>1</v>
      </c>
      <c r="F87" s="30"/>
      <c r="G87" s="30"/>
      <c r="H87" s="30">
        <v>0</v>
      </c>
      <c r="I87" s="30">
        <v>0</v>
      </c>
      <c r="J87" s="30">
        <v>0</v>
      </c>
      <c r="K87" s="30">
        <v>0</v>
      </c>
    </row>
    <row r="88" spans="1:11" ht="15.75" x14ac:dyDescent="0.3">
      <c r="A88" s="108" t="s">
        <v>80</v>
      </c>
      <c r="B88" s="145">
        <v>27</v>
      </c>
      <c r="C88" s="109">
        <v>27</v>
      </c>
      <c r="D88" s="110"/>
      <c r="E88" s="110"/>
      <c r="F88" s="110"/>
      <c r="G88" s="110"/>
      <c r="H88" s="110">
        <v>0</v>
      </c>
      <c r="I88" s="110">
        <v>0</v>
      </c>
      <c r="J88" s="110">
        <v>0</v>
      </c>
      <c r="K88" s="110">
        <v>0</v>
      </c>
    </row>
    <row r="89" spans="1:11" ht="15.75" x14ac:dyDescent="0.3">
      <c r="A89" s="4" t="s">
        <v>17</v>
      </c>
      <c r="B89" s="5">
        <f>B90+B96+B103</f>
        <v>2779</v>
      </c>
      <c r="C89" s="5">
        <f>C90+C96+C103</f>
        <v>2498</v>
      </c>
      <c r="D89" s="5">
        <f>D96</f>
        <v>569</v>
      </c>
      <c r="E89" s="5">
        <f>E96</f>
        <v>533</v>
      </c>
      <c r="F89" s="5">
        <f>F103</f>
        <v>34</v>
      </c>
      <c r="G89" s="5">
        <f>G103</f>
        <v>32</v>
      </c>
      <c r="H89" s="5">
        <f>H96+H103</f>
        <v>685</v>
      </c>
      <c r="I89" s="5">
        <f>I96+I103</f>
        <v>35704</v>
      </c>
      <c r="J89" s="5">
        <v>0</v>
      </c>
      <c r="K89" s="5">
        <f>K90+K96+K103</f>
        <v>1001</v>
      </c>
    </row>
    <row r="90" spans="1:11" ht="15.75" x14ac:dyDescent="0.3">
      <c r="A90" s="53" t="s">
        <v>46</v>
      </c>
      <c r="B90" s="6">
        <v>37</v>
      </c>
      <c r="C90" s="6">
        <v>37</v>
      </c>
      <c r="D90" s="28"/>
      <c r="E90" s="28"/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158">
        <v>6</v>
      </c>
    </row>
    <row r="91" spans="1:11" ht="15.75" x14ac:dyDescent="0.3">
      <c r="A91" s="54" t="s">
        <v>75</v>
      </c>
      <c r="B91" s="7">
        <v>4</v>
      </c>
      <c r="C91" s="76">
        <v>4</v>
      </c>
      <c r="D91" s="29"/>
      <c r="E91" s="29"/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41">
        <v>0</v>
      </c>
    </row>
    <row r="92" spans="1:11" ht="15.75" x14ac:dyDescent="0.3">
      <c r="A92" s="55" t="s">
        <v>76</v>
      </c>
      <c r="B92" s="8">
        <v>5</v>
      </c>
      <c r="C92" s="77">
        <v>5</v>
      </c>
      <c r="D92" s="30"/>
      <c r="E92" s="30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</row>
    <row r="93" spans="1:11" ht="15.75" x14ac:dyDescent="0.3">
      <c r="A93" s="55" t="s">
        <v>78</v>
      </c>
      <c r="B93" s="8">
        <v>14</v>
      </c>
      <c r="C93" s="77">
        <v>14</v>
      </c>
      <c r="D93" s="30"/>
      <c r="E93" s="30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</row>
    <row r="94" spans="1:11" ht="15.75" x14ac:dyDescent="0.3">
      <c r="A94" s="55" t="s">
        <v>79</v>
      </c>
      <c r="B94" s="8">
        <v>4</v>
      </c>
      <c r="C94" s="77">
        <v>4</v>
      </c>
      <c r="D94" s="30"/>
      <c r="E94" s="30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</row>
    <row r="95" spans="1:11" ht="15.75" x14ac:dyDescent="0.3">
      <c r="A95" s="55" t="s">
        <v>80</v>
      </c>
      <c r="B95" s="8">
        <v>10</v>
      </c>
      <c r="C95" s="77">
        <v>10</v>
      </c>
      <c r="D95" s="30"/>
      <c r="E95" s="30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</row>
    <row r="96" spans="1:11" ht="16.5" x14ac:dyDescent="0.3">
      <c r="A96" s="57" t="s">
        <v>186</v>
      </c>
      <c r="B96" s="51">
        <v>2468</v>
      </c>
      <c r="C96" s="51">
        <v>2257</v>
      </c>
      <c r="D96" s="51">
        <v>569</v>
      </c>
      <c r="E96" s="51">
        <v>533</v>
      </c>
      <c r="F96" s="52">
        <v>0</v>
      </c>
      <c r="G96" s="52">
        <v>0</v>
      </c>
      <c r="H96" s="51">
        <f>H97+H102</f>
        <v>0</v>
      </c>
      <c r="I96" s="51">
        <f>I97+I102</f>
        <v>35060</v>
      </c>
      <c r="J96" s="52">
        <v>0</v>
      </c>
      <c r="K96" s="155">
        <v>493</v>
      </c>
    </row>
    <row r="97" spans="1:11" ht="15.75" x14ac:dyDescent="0.3">
      <c r="A97" s="46" t="s">
        <v>75</v>
      </c>
      <c r="B97" s="8">
        <v>54</v>
      </c>
      <c r="C97" s="77">
        <v>48</v>
      </c>
      <c r="D97" s="30"/>
      <c r="E97" s="30"/>
      <c r="F97" s="30">
        <v>0</v>
      </c>
      <c r="G97" s="30">
        <v>0</v>
      </c>
      <c r="H97" s="8"/>
      <c r="I97" s="77">
        <v>1964</v>
      </c>
      <c r="J97" s="30">
        <v>0</v>
      </c>
      <c r="K97" s="30">
        <v>0</v>
      </c>
    </row>
    <row r="98" spans="1:11" ht="15.75" x14ac:dyDescent="0.3">
      <c r="A98" s="46" t="s">
        <v>76</v>
      </c>
      <c r="B98" s="8">
        <v>10</v>
      </c>
      <c r="C98" s="77">
        <v>7</v>
      </c>
      <c r="D98" s="30"/>
      <c r="E98" s="30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</row>
    <row r="99" spans="1:11" ht="15.75" x14ac:dyDescent="0.3">
      <c r="A99" s="46" t="s">
        <v>78</v>
      </c>
      <c r="B99" s="8">
        <v>453</v>
      </c>
      <c r="C99" s="77">
        <v>421</v>
      </c>
      <c r="D99" s="30"/>
      <c r="E99" s="30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</row>
    <row r="100" spans="1:11" ht="15.75" x14ac:dyDescent="0.3">
      <c r="A100" s="46" t="s">
        <v>79</v>
      </c>
      <c r="B100" s="8">
        <v>76</v>
      </c>
      <c r="C100" s="77">
        <v>62</v>
      </c>
      <c r="D100" s="8">
        <v>153</v>
      </c>
      <c r="E100" s="77">
        <v>138</v>
      </c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</row>
    <row r="101" spans="1:11" ht="15.75" x14ac:dyDescent="0.3">
      <c r="A101" s="46" t="s">
        <v>80</v>
      </c>
      <c r="B101" s="8">
        <v>1875</v>
      </c>
      <c r="C101" s="77">
        <v>1719</v>
      </c>
      <c r="D101" s="8">
        <v>416</v>
      </c>
      <c r="E101" s="77">
        <v>395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</row>
    <row r="102" spans="1:11" ht="15.75" x14ac:dyDescent="0.3">
      <c r="A102" s="46" t="s">
        <v>185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0</v>
      </c>
      <c r="H102" s="8"/>
      <c r="I102" s="77">
        <v>33096</v>
      </c>
      <c r="J102" s="30">
        <v>0</v>
      </c>
      <c r="K102" s="30">
        <v>0</v>
      </c>
    </row>
    <row r="103" spans="1:11" ht="15.75" x14ac:dyDescent="0.3">
      <c r="A103" s="15" t="s">
        <v>40</v>
      </c>
      <c r="B103" s="6">
        <v>274</v>
      </c>
      <c r="C103" s="6">
        <v>204</v>
      </c>
      <c r="D103" s="28"/>
      <c r="E103" s="28"/>
      <c r="F103" s="6">
        <v>34</v>
      </c>
      <c r="G103" s="6">
        <v>32</v>
      </c>
      <c r="H103" s="6">
        <v>685</v>
      </c>
      <c r="I103" s="6">
        <v>644</v>
      </c>
      <c r="J103" s="28">
        <v>0</v>
      </c>
      <c r="K103" s="158">
        <v>502</v>
      </c>
    </row>
    <row r="104" spans="1:11" ht="15.75" x14ac:dyDescent="0.3">
      <c r="A104" s="54" t="s">
        <v>75</v>
      </c>
      <c r="B104" s="7">
        <v>9</v>
      </c>
      <c r="C104" s="76">
        <v>9</v>
      </c>
      <c r="D104" s="29"/>
      <c r="E104" s="29"/>
      <c r="F104" s="29"/>
      <c r="G104" s="29"/>
      <c r="H104" s="31"/>
      <c r="I104" s="31"/>
      <c r="J104" s="29">
        <v>0</v>
      </c>
      <c r="K104" s="29">
        <v>0</v>
      </c>
    </row>
    <row r="105" spans="1:11" ht="15.75" x14ac:dyDescent="0.3">
      <c r="A105" s="55" t="s">
        <v>76</v>
      </c>
      <c r="B105" s="8">
        <v>6</v>
      </c>
      <c r="C105" s="77">
        <v>6</v>
      </c>
      <c r="D105" s="30"/>
      <c r="E105" s="30"/>
      <c r="F105" s="30"/>
      <c r="G105" s="30"/>
      <c r="H105" s="58"/>
      <c r="I105" s="58"/>
      <c r="J105" s="30">
        <v>0</v>
      </c>
      <c r="K105" s="30">
        <v>0</v>
      </c>
    </row>
    <row r="106" spans="1:11" ht="15.75" x14ac:dyDescent="0.3">
      <c r="A106" s="55" t="s">
        <v>77</v>
      </c>
      <c r="B106" s="8">
        <v>19</v>
      </c>
      <c r="C106" s="77">
        <v>18</v>
      </c>
      <c r="D106" s="30"/>
      <c r="E106" s="30"/>
      <c r="F106" s="30"/>
      <c r="G106" s="30"/>
      <c r="H106" s="58"/>
      <c r="I106" s="58"/>
      <c r="J106" s="30">
        <v>0</v>
      </c>
      <c r="K106" s="30">
        <v>0</v>
      </c>
    </row>
    <row r="107" spans="1:11" ht="15.75" x14ac:dyDescent="0.3">
      <c r="A107" s="55" t="s">
        <v>78</v>
      </c>
      <c r="B107" s="8">
        <v>45</v>
      </c>
      <c r="C107" s="77">
        <v>32</v>
      </c>
      <c r="D107" s="30"/>
      <c r="E107" s="30"/>
      <c r="F107" s="30"/>
      <c r="G107" s="30"/>
      <c r="H107" s="58"/>
      <c r="I107" s="58"/>
      <c r="J107" s="30">
        <v>0</v>
      </c>
      <c r="K107" s="30">
        <v>0</v>
      </c>
    </row>
    <row r="108" spans="1:11" ht="15.75" x14ac:dyDescent="0.3">
      <c r="A108" s="55" t="s">
        <v>79</v>
      </c>
      <c r="B108" s="8">
        <v>32</v>
      </c>
      <c r="C108" s="77">
        <v>16</v>
      </c>
      <c r="D108" s="30"/>
      <c r="E108" s="30"/>
      <c r="F108" s="30"/>
      <c r="G108" s="30"/>
      <c r="H108" s="58"/>
      <c r="I108" s="58"/>
      <c r="J108" s="30">
        <v>0</v>
      </c>
      <c r="K108" s="30">
        <v>0</v>
      </c>
    </row>
    <row r="109" spans="1:11" ht="15.75" x14ac:dyDescent="0.3">
      <c r="A109" s="55" t="s">
        <v>80</v>
      </c>
      <c r="B109" s="146">
        <v>163</v>
      </c>
      <c r="C109" s="146">
        <v>123</v>
      </c>
      <c r="D109" s="30"/>
      <c r="E109" s="30"/>
      <c r="F109" s="146">
        <v>34</v>
      </c>
      <c r="G109" s="146">
        <v>32</v>
      </c>
      <c r="H109" s="58"/>
      <c r="I109" s="58"/>
      <c r="J109" s="30">
        <v>0</v>
      </c>
      <c r="K109" s="30">
        <v>0</v>
      </c>
    </row>
    <row r="110" spans="1:11" ht="15.75" x14ac:dyDescent="0.3">
      <c r="A110" s="56" t="s">
        <v>83</v>
      </c>
      <c r="B110" s="36"/>
      <c r="C110" s="36"/>
      <c r="D110" s="36"/>
      <c r="E110" s="36"/>
      <c r="F110" s="36"/>
      <c r="G110" s="36"/>
      <c r="H110" s="146">
        <v>685</v>
      </c>
      <c r="I110" s="146">
        <v>644</v>
      </c>
      <c r="J110" s="36">
        <v>0</v>
      </c>
      <c r="K110" s="36">
        <v>0</v>
      </c>
    </row>
    <row r="111" spans="1:11" ht="15.75" x14ac:dyDescent="0.3">
      <c r="A111" s="4" t="s">
        <v>18</v>
      </c>
      <c r="B111" s="5">
        <f>B112+B118+B124+B130+B136</f>
        <v>6347</v>
      </c>
      <c r="C111" s="5">
        <f>C112+C118+C124+C130+C136</f>
        <v>4156</v>
      </c>
      <c r="D111" s="5">
        <v>0</v>
      </c>
      <c r="E111" s="5">
        <v>0</v>
      </c>
      <c r="F111" s="5">
        <f>F118+F124+F130+F136</f>
        <v>678</v>
      </c>
      <c r="G111" s="5">
        <f>G118+G124+G130+G136</f>
        <v>357</v>
      </c>
      <c r="H111" s="5">
        <v>0</v>
      </c>
      <c r="I111" s="5">
        <v>0</v>
      </c>
      <c r="J111" s="5">
        <v>0</v>
      </c>
      <c r="K111" s="5">
        <f>K112+K118+K124+K130+K136</f>
        <v>14663</v>
      </c>
    </row>
    <row r="112" spans="1:11" ht="15.75" x14ac:dyDescent="0.3">
      <c r="A112" s="37" t="s">
        <v>45</v>
      </c>
      <c r="B112" s="38">
        <v>648</v>
      </c>
      <c r="C112" s="38">
        <v>545</v>
      </c>
      <c r="D112" s="48"/>
      <c r="E112" s="48"/>
      <c r="F112" s="48"/>
      <c r="G112" s="48"/>
      <c r="H112" s="48">
        <v>0</v>
      </c>
      <c r="I112" s="48">
        <v>0</v>
      </c>
      <c r="J112" s="48">
        <v>0</v>
      </c>
      <c r="K112" s="161">
        <v>913</v>
      </c>
    </row>
    <row r="113" spans="1:11" ht="15.75" x14ac:dyDescent="0.3">
      <c r="A113" s="59" t="s">
        <v>75</v>
      </c>
      <c r="B113" s="7">
        <v>40</v>
      </c>
      <c r="C113" s="76">
        <v>37</v>
      </c>
      <c r="D113" s="63"/>
      <c r="E113" s="63"/>
      <c r="F113" s="63"/>
      <c r="G113" s="63"/>
      <c r="H113" s="63">
        <v>0</v>
      </c>
      <c r="I113" s="63">
        <v>0</v>
      </c>
      <c r="J113" s="63">
        <v>0</v>
      </c>
      <c r="K113" s="63">
        <v>0</v>
      </c>
    </row>
    <row r="114" spans="1:11" ht="15.75" x14ac:dyDescent="0.3">
      <c r="A114" s="17" t="s">
        <v>76</v>
      </c>
      <c r="B114" s="8">
        <v>17</v>
      </c>
      <c r="C114" s="77">
        <v>10</v>
      </c>
      <c r="D114" s="30"/>
      <c r="E114" s="30"/>
      <c r="F114" s="30"/>
      <c r="G114" s="30"/>
      <c r="H114" s="30">
        <v>0</v>
      </c>
      <c r="I114" s="30">
        <v>0</v>
      </c>
      <c r="J114" s="30">
        <v>0</v>
      </c>
      <c r="K114" s="30">
        <v>0</v>
      </c>
    </row>
    <row r="115" spans="1:11" ht="15.75" x14ac:dyDescent="0.3">
      <c r="A115" s="17" t="s">
        <v>78</v>
      </c>
      <c r="B115" s="8">
        <v>361</v>
      </c>
      <c r="C115" s="77">
        <v>317</v>
      </c>
      <c r="D115" s="30"/>
      <c r="E115" s="30"/>
      <c r="F115" s="30"/>
      <c r="G115" s="30"/>
      <c r="H115" s="30">
        <v>0</v>
      </c>
      <c r="I115" s="30">
        <v>0</v>
      </c>
      <c r="J115" s="30">
        <v>0</v>
      </c>
      <c r="K115" s="30">
        <v>0</v>
      </c>
    </row>
    <row r="116" spans="1:11" ht="15.75" x14ac:dyDescent="0.3">
      <c r="A116" s="17" t="s">
        <v>79</v>
      </c>
      <c r="B116" s="8">
        <v>113</v>
      </c>
      <c r="C116" s="77">
        <v>75</v>
      </c>
      <c r="D116" s="30"/>
      <c r="E116" s="30"/>
      <c r="F116" s="30"/>
      <c r="G116" s="30"/>
      <c r="H116" s="30">
        <v>0</v>
      </c>
      <c r="I116" s="30">
        <v>0</v>
      </c>
      <c r="J116" s="30">
        <v>0</v>
      </c>
      <c r="K116" s="30">
        <v>0</v>
      </c>
    </row>
    <row r="117" spans="1:11" ht="15.75" x14ac:dyDescent="0.3">
      <c r="A117" s="61" t="s">
        <v>80</v>
      </c>
      <c r="B117" s="8">
        <v>117</v>
      </c>
      <c r="C117" s="77">
        <v>106</v>
      </c>
      <c r="D117" s="64"/>
      <c r="E117" s="64"/>
      <c r="F117" s="64"/>
      <c r="G117" s="64"/>
      <c r="H117" s="64">
        <v>0</v>
      </c>
      <c r="I117" s="64">
        <v>0</v>
      </c>
      <c r="J117" s="64">
        <v>0</v>
      </c>
      <c r="K117" s="64">
        <v>0</v>
      </c>
    </row>
    <row r="118" spans="1:11" ht="15.75" x14ac:dyDescent="0.3">
      <c r="A118" s="37" t="s">
        <v>41</v>
      </c>
      <c r="B118" s="38">
        <v>1631</v>
      </c>
      <c r="C118" s="38">
        <v>1006</v>
      </c>
      <c r="D118" s="48"/>
      <c r="E118" s="48"/>
      <c r="F118" s="38">
        <v>124</v>
      </c>
      <c r="G118" s="38">
        <v>98</v>
      </c>
      <c r="H118" s="48">
        <v>0</v>
      </c>
      <c r="I118" s="48">
        <v>0</v>
      </c>
      <c r="J118" s="48">
        <v>0</v>
      </c>
      <c r="K118" s="161">
        <v>1084</v>
      </c>
    </row>
    <row r="119" spans="1:11" ht="15.75" x14ac:dyDescent="0.3">
      <c r="A119" s="59" t="s">
        <v>75</v>
      </c>
      <c r="B119" s="60">
        <v>18</v>
      </c>
      <c r="C119" s="85">
        <v>18</v>
      </c>
      <c r="D119" s="63"/>
      <c r="E119" s="63"/>
      <c r="F119" s="63"/>
      <c r="G119" s="63"/>
      <c r="H119" s="63">
        <v>0</v>
      </c>
      <c r="I119" s="63">
        <v>0</v>
      </c>
      <c r="J119" s="63">
        <v>0</v>
      </c>
      <c r="K119" s="63">
        <v>0</v>
      </c>
    </row>
    <row r="120" spans="1:11" ht="15.75" x14ac:dyDescent="0.3">
      <c r="A120" s="17" t="s">
        <v>76</v>
      </c>
      <c r="B120" s="8">
        <v>6</v>
      </c>
      <c r="C120" s="77">
        <v>6</v>
      </c>
      <c r="D120" s="30"/>
      <c r="E120" s="30"/>
      <c r="F120" s="30"/>
      <c r="G120" s="30"/>
      <c r="H120" s="30">
        <v>0</v>
      </c>
      <c r="I120" s="30">
        <v>0</v>
      </c>
      <c r="J120" s="30">
        <v>0</v>
      </c>
      <c r="K120" s="30">
        <v>0</v>
      </c>
    </row>
    <row r="121" spans="1:11" ht="15.75" x14ac:dyDescent="0.3">
      <c r="A121" s="17" t="s">
        <v>78</v>
      </c>
      <c r="B121" s="8">
        <v>648</v>
      </c>
      <c r="C121" s="77">
        <v>445</v>
      </c>
      <c r="D121" s="30"/>
      <c r="E121" s="30"/>
      <c r="F121" s="30"/>
      <c r="G121" s="30"/>
      <c r="H121" s="30">
        <v>0</v>
      </c>
      <c r="I121" s="30">
        <v>0</v>
      </c>
      <c r="J121" s="30">
        <v>0</v>
      </c>
      <c r="K121" s="30">
        <v>0</v>
      </c>
    </row>
    <row r="122" spans="1:11" ht="15.75" x14ac:dyDescent="0.3">
      <c r="A122" s="17" t="s">
        <v>79</v>
      </c>
      <c r="B122" s="8">
        <v>95</v>
      </c>
      <c r="C122" s="77">
        <v>62</v>
      </c>
      <c r="D122" s="30"/>
      <c r="E122" s="30"/>
      <c r="F122" s="30"/>
      <c r="G122" s="30"/>
      <c r="H122" s="30">
        <v>0</v>
      </c>
      <c r="I122" s="30">
        <v>0</v>
      </c>
      <c r="J122" s="30">
        <v>0</v>
      </c>
      <c r="K122" s="30">
        <v>0</v>
      </c>
    </row>
    <row r="123" spans="1:11" ht="15.75" x14ac:dyDescent="0.3">
      <c r="A123" s="61" t="s">
        <v>80</v>
      </c>
      <c r="B123" s="62">
        <v>864</v>
      </c>
      <c r="C123" s="86">
        <v>475</v>
      </c>
      <c r="D123" s="64"/>
      <c r="E123" s="64"/>
      <c r="F123" s="146">
        <v>124</v>
      </c>
      <c r="G123" s="146">
        <v>98</v>
      </c>
      <c r="H123" s="64">
        <v>0</v>
      </c>
      <c r="I123" s="64">
        <v>0</v>
      </c>
      <c r="J123" s="64">
        <v>0</v>
      </c>
      <c r="K123" s="64">
        <v>0</v>
      </c>
    </row>
    <row r="124" spans="1:11" ht="15.75" x14ac:dyDescent="0.3">
      <c r="A124" s="37" t="s">
        <v>42</v>
      </c>
      <c r="B124" s="38">
        <v>1586</v>
      </c>
      <c r="C124" s="38">
        <v>1035</v>
      </c>
      <c r="D124" s="48"/>
      <c r="E124" s="48"/>
      <c r="F124" s="38">
        <v>222</v>
      </c>
      <c r="G124" s="38">
        <v>108</v>
      </c>
      <c r="H124" s="48">
        <v>0</v>
      </c>
      <c r="I124" s="48">
        <v>0</v>
      </c>
      <c r="J124" s="48">
        <v>0</v>
      </c>
      <c r="K124" s="161">
        <v>4029</v>
      </c>
    </row>
    <row r="125" spans="1:11" ht="15.75" x14ac:dyDescent="0.3">
      <c r="A125" s="59" t="s">
        <v>75</v>
      </c>
      <c r="B125" s="60">
        <v>18</v>
      </c>
      <c r="C125" s="85">
        <v>16</v>
      </c>
      <c r="D125" s="63"/>
      <c r="E125" s="63"/>
      <c r="F125" s="63"/>
      <c r="G125" s="63"/>
      <c r="H125" s="63">
        <v>0</v>
      </c>
      <c r="I125" s="63">
        <v>0</v>
      </c>
      <c r="J125" s="63">
        <v>0</v>
      </c>
      <c r="K125" s="63">
        <v>0</v>
      </c>
    </row>
    <row r="126" spans="1:11" ht="15.75" x14ac:dyDescent="0.3">
      <c r="A126" s="17" t="s">
        <v>76</v>
      </c>
      <c r="B126" s="8">
        <v>5</v>
      </c>
      <c r="C126" s="77">
        <v>5</v>
      </c>
      <c r="D126" s="30"/>
      <c r="E126" s="30"/>
      <c r="F126" s="30"/>
      <c r="G126" s="30"/>
      <c r="H126" s="30">
        <v>0</v>
      </c>
      <c r="I126" s="30">
        <v>0</v>
      </c>
      <c r="J126" s="30">
        <v>0</v>
      </c>
      <c r="K126" s="30">
        <v>0</v>
      </c>
    </row>
    <row r="127" spans="1:11" ht="15.75" x14ac:dyDescent="0.3">
      <c r="A127" s="17" t="s">
        <v>78</v>
      </c>
      <c r="B127" s="8">
        <v>725</v>
      </c>
      <c r="C127" s="77">
        <v>495</v>
      </c>
      <c r="D127" s="30"/>
      <c r="E127" s="30"/>
      <c r="F127" s="30"/>
      <c r="G127" s="30"/>
      <c r="H127" s="30">
        <v>0</v>
      </c>
      <c r="I127" s="30">
        <v>0</v>
      </c>
      <c r="J127" s="30">
        <v>0</v>
      </c>
      <c r="K127" s="30">
        <v>0</v>
      </c>
    </row>
    <row r="128" spans="1:11" ht="15.75" x14ac:dyDescent="0.3">
      <c r="A128" s="17" t="s">
        <v>79</v>
      </c>
      <c r="B128" s="8">
        <v>122</v>
      </c>
      <c r="C128" s="77">
        <v>77</v>
      </c>
      <c r="D128" s="30"/>
      <c r="E128" s="30"/>
      <c r="F128" s="30"/>
      <c r="G128" s="30"/>
      <c r="H128" s="30">
        <v>0</v>
      </c>
      <c r="I128" s="30">
        <v>0</v>
      </c>
      <c r="J128" s="30">
        <v>0</v>
      </c>
      <c r="K128" s="30">
        <v>0</v>
      </c>
    </row>
    <row r="129" spans="1:11" ht="15.75" x14ac:dyDescent="0.3">
      <c r="A129" s="61" t="s">
        <v>80</v>
      </c>
      <c r="B129" s="62">
        <v>716</v>
      </c>
      <c r="C129" s="86">
        <v>442</v>
      </c>
      <c r="D129" s="64"/>
      <c r="E129" s="64"/>
      <c r="F129" s="62">
        <v>222</v>
      </c>
      <c r="G129" s="86">
        <v>108</v>
      </c>
      <c r="H129" s="64">
        <v>0</v>
      </c>
      <c r="I129" s="64">
        <v>0</v>
      </c>
      <c r="J129" s="64">
        <v>0</v>
      </c>
      <c r="K129" s="64">
        <v>0</v>
      </c>
    </row>
    <row r="130" spans="1:11" ht="15.75" x14ac:dyDescent="0.3">
      <c r="A130" s="37" t="s">
        <v>43</v>
      </c>
      <c r="B130" s="38">
        <v>956</v>
      </c>
      <c r="C130" s="38">
        <v>679</v>
      </c>
      <c r="D130" s="48"/>
      <c r="E130" s="48"/>
      <c r="F130" s="38">
        <v>168</v>
      </c>
      <c r="G130" s="38">
        <v>85</v>
      </c>
      <c r="H130" s="48">
        <v>0</v>
      </c>
      <c r="I130" s="48">
        <v>0</v>
      </c>
      <c r="J130" s="48">
        <v>0</v>
      </c>
      <c r="K130" s="161">
        <v>4296</v>
      </c>
    </row>
    <row r="131" spans="1:11" ht="15.75" x14ac:dyDescent="0.3">
      <c r="A131" s="59" t="s">
        <v>75</v>
      </c>
      <c r="B131" s="60">
        <v>18</v>
      </c>
      <c r="C131" s="85">
        <v>18</v>
      </c>
      <c r="D131" s="63"/>
      <c r="E131" s="63"/>
      <c r="F131" s="63"/>
      <c r="G131" s="63"/>
      <c r="H131" s="63">
        <v>0</v>
      </c>
      <c r="I131" s="63">
        <v>0</v>
      </c>
      <c r="J131" s="63">
        <v>0</v>
      </c>
      <c r="K131" s="63">
        <v>0</v>
      </c>
    </row>
    <row r="132" spans="1:11" ht="15.75" x14ac:dyDescent="0.3">
      <c r="A132" s="17" t="s">
        <v>76</v>
      </c>
      <c r="B132" s="8">
        <v>5</v>
      </c>
      <c r="C132" s="77">
        <v>5</v>
      </c>
      <c r="D132" s="30"/>
      <c r="E132" s="30"/>
      <c r="F132" s="30"/>
      <c r="G132" s="30"/>
      <c r="H132" s="30">
        <v>0</v>
      </c>
      <c r="I132" s="30">
        <v>0</v>
      </c>
      <c r="J132" s="30">
        <v>0</v>
      </c>
      <c r="K132" s="30">
        <v>0</v>
      </c>
    </row>
    <row r="133" spans="1:11" ht="15.75" x14ac:dyDescent="0.3">
      <c r="A133" s="17" t="s">
        <v>78</v>
      </c>
      <c r="B133" s="8">
        <v>445</v>
      </c>
      <c r="C133" s="77">
        <v>326</v>
      </c>
      <c r="D133" s="30"/>
      <c r="E133" s="30"/>
      <c r="F133" s="30"/>
      <c r="G133" s="30"/>
      <c r="H133" s="30">
        <v>0</v>
      </c>
      <c r="I133" s="30">
        <v>0</v>
      </c>
      <c r="J133" s="30">
        <v>0</v>
      </c>
      <c r="K133" s="30">
        <v>0</v>
      </c>
    </row>
    <row r="134" spans="1:11" ht="15.75" x14ac:dyDescent="0.3">
      <c r="A134" s="17" t="s">
        <v>79</v>
      </c>
      <c r="B134" s="8">
        <v>61</v>
      </c>
      <c r="C134" s="77">
        <v>38</v>
      </c>
      <c r="D134" s="30"/>
      <c r="E134" s="30"/>
      <c r="F134" s="30"/>
      <c r="G134" s="30"/>
      <c r="H134" s="30">
        <v>0</v>
      </c>
      <c r="I134" s="30">
        <v>0</v>
      </c>
      <c r="J134" s="30">
        <v>0</v>
      </c>
      <c r="K134" s="30">
        <v>0</v>
      </c>
    </row>
    <row r="135" spans="1:11" ht="15.75" x14ac:dyDescent="0.3">
      <c r="A135" s="61" t="s">
        <v>80</v>
      </c>
      <c r="B135" s="62">
        <v>427</v>
      </c>
      <c r="C135" s="86">
        <v>292</v>
      </c>
      <c r="D135" s="64"/>
      <c r="E135" s="64"/>
      <c r="F135" s="62">
        <v>168</v>
      </c>
      <c r="G135" s="86">
        <v>85</v>
      </c>
      <c r="H135" s="64">
        <v>0</v>
      </c>
      <c r="I135" s="64">
        <v>0</v>
      </c>
      <c r="J135" s="64">
        <v>0</v>
      </c>
      <c r="K135" s="64">
        <v>0</v>
      </c>
    </row>
    <row r="136" spans="1:11" ht="15.75" x14ac:dyDescent="0.3">
      <c r="A136" s="37" t="s">
        <v>44</v>
      </c>
      <c r="B136" s="38">
        <v>1526</v>
      </c>
      <c r="C136" s="38">
        <v>891</v>
      </c>
      <c r="D136" s="48"/>
      <c r="E136" s="48"/>
      <c r="F136" s="38">
        <v>164</v>
      </c>
      <c r="G136" s="38">
        <v>66</v>
      </c>
      <c r="H136" s="48">
        <v>0</v>
      </c>
      <c r="I136" s="48">
        <v>0</v>
      </c>
      <c r="J136" s="48">
        <v>0</v>
      </c>
      <c r="K136" s="161">
        <v>4341</v>
      </c>
    </row>
    <row r="137" spans="1:11" ht="15.75" x14ac:dyDescent="0.3">
      <c r="A137" s="59" t="s">
        <v>75</v>
      </c>
      <c r="B137" s="60">
        <v>18</v>
      </c>
      <c r="C137" s="85">
        <v>18</v>
      </c>
      <c r="D137" s="63"/>
      <c r="E137" s="63"/>
      <c r="F137" s="63"/>
      <c r="G137" s="63"/>
      <c r="H137" s="63">
        <v>0</v>
      </c>
      <c r="I137" s="63">
        <v>0</v>
      </c>
      <c r="J137" s="63">
        <v>0</v>
      </c>
      <c r="K137" s="63">
        <v>0</v>
      </c>
    </row>
    <row r="138" spans="1:11" ht="15.75" x14ac:dyDescent="0.3">
      <c r="A138" s="17" t="s">
        <v>76</v>
      </c>
      <c r="B138" s="8">
        <v>6</v>
      </c>
      <c r="C138" s="77">
        <v>5</v>
      </c>
      <c r="D138" s="30"/>
      <c r="E138" s="30"/>
      <c r="F138" s="30"/>
      <c r="G138" s="30"/>
      <c r="H138" s="30">
        <v>0</v>
      </c>
      <c r="I138" s="30">
        <v>0</v>
      </c>
      <c r="J138" s="30">
        <v>0</v>
      </c>
      <c r="K138" s="30">
        <v>0</v>
      </c>
    </row>
    <row r="139" spans="1:11" ht="15.75" x14ac:dyDescent="0.3">
      <c r="A139" s="17" t="s">
        <v>78</v>
      </c>
      <c r="B139" s="8">
        <v>661</v>
      </c>
      <c r="C139" s="77">
        <v>440</v>
      </c>
      <c r="D139" s="30"/>
      <c r="E139" s="30"/>
      <c r="F139" s="30"/>
      <c r="G139" s="30"/>
      <c r="H139" s="30">
        <v>0</v>
      </c>
      <c r="I139" s="30">
        <v>0</v>
      </c>
      <c r="J139" s="30">
        <v>0</v>
      </c>
      <c r="K139" s="30">
        <v>0</v>
      </c>
    </row>
    <row r="140" spans="1:11" ht="15.75" x14ac:dyDescent="0.3">
      <c r="A140" s="17" t="s">
        <v>79</v>
      </c>
      <c r="B140" s="8">
        <v>121</v>
      </c>
      <c r="C140" s="77">
        <v>74</v>
      </c>
      <c r="D140" s="30"/>
      <c r="E140" s="30"/>
      <c r="F140" s="30"/>
      <c r="G140" s="30"/>
      <c r="H140" s="30">
        <v>0</v>
      </c>
      <c r="I140" s="30">
        <v>0</v>
      </c>
      <c r="J140" s="30">
        <v>0</v>
      </c>
      <c r="K140" s="30">
        <v>0</v>
      </c>
    </row>
    <row r="141" spans="1:11" ht="15.75" x14ac:dyDescent="0.3">
      <c r="A141" s="61" t="s">
        <v>80</v>
      </c>
      <c r="B141" s="62">
        <v>720</v>
      </c>
      <c r="C141" s="86">
        <v>354</v>
      </c>
      <c r="D141" s="64"/>
      <c r="E141" s="64"/>
      <c r="F141" s="62">
        <v>164</v>
      </c>
      <c r="G141" s="86">
        <v>66</v>
      </c>
      <c r="H141" s="64">
        <v>0</v>
      </c>
      <c r="I141" s="64">
        <v>0</v>
      </c>
      <c r="J141" s="64">
        <v>0</v>
      </c>
      <c r="K141" s="64">
        <v>0</v>
      </c>
    </row>
    <row r="142" spans="1:11" ht="15.75" x14ac:dyDescent="0.3">
      <c r="A142" s="4" t="s">
        <v>19</v>
      </c>
      <c r="B142" s="5">
        <f>B143+B149</f>
        <v>2161</v>
      </c>
      <c r="C142" s="5">
        <f>C143+C149</f>
        <v>2038</v>
      </c>
      <c r="D142" s="5">
        <f>D143</f>
        <v>159</v>
      </c>
      <c r="E142" s="5">
        <f>E143</f>
        <v>132</v>
      </c>
      <c r="F142" s="5"/>
      <c r="G142" s="5"/>
      <c r="H142" s="5">
        <v>0</v>
      </c>
      <c r="I142" s="5">
        <v>0</v>
      </c>
      <c r="J142" s="5">
        <v>0</v>
      </c>
      <c r="K142" s="5">
        <f>K143+K149</f>
        <v>7349</v>
      </c>
    </row>
    <row r="143" spans="1:11" ht="16.5" x14ac:dyDescent="0.3">
      <c r="A143" s="151" t="s">
        <v>194</v>
      </c>
      <c r="B143" s="38">
        <v>204</v>
      </c>
      <c r="C143" s="38">
        <v>184</v>
      </c>
      <c r="D143" s="38">
        <v>159</v>
      </c>
      <c r="E143" s="111">
        <v>132</v>
      </c>
      <c r="F143" s="48"/>
      <c r="G143" s="48">
        <v>0</v>
      </c>
      <c r="H143" s="48">
        <v>0</v>
      </c>
      <c r="I143" s="48">
        <v>0</v>
      </c>
      <c r="J143" s="48">
        <v>0</v>
      </c>
      <c r="K143" s="161">
        <v>1053</v>
      </c>
    </row>
    <row r="144" spans="1:11" ht="15.75" x14ac:dyDescent="0.3">
      <c r="A144" s="59" t="s">
        <v>75</v>
      </c>
      <c r="B144" s="60">
        <v>5</v>
      </c>
      <c r="C144" s="85">
        <v>5</v>
      </c>
      <c r="D144" s="63"/>
      <c r="E144" s="30"/>
      <c r="F144" s="63"/>
      <c r="G144" s="63">
        <v>0</v>
      </c>
      <c r="H144" s="63">
        <v>0</v>
      </c>
      <c r="I144" s="63">
        <v>0</v>
      </c>
      <c r="J144" s="63">
        <v>0</v>
      </c>
      <c r="K144" s="63">
        <v>0</v>
      </c>
    </row>
    <row r="145" spans="1:11" ht="15.75" x14ac:dyDescent="0.3">
      <c r="A145" s="17" t="s">
        <v>76</v>
      </c>
      <c r="B145" s="8">
        <v>3</v>
      </c>
      <c r="C145" s="77">
        <v>3</v>
      </c>
      <c r="D145" s="30"/>
      <c r="E145" s="30"/>
      <c r="F145" s="30"/>
      <c r="G145" s="30">
        <v>0</v>
      </c>
      <c r="H145" s="30">
        <v>0</v>
      </c>
      <c r="I145" s="30">
        <v>0</v>
      </c>
      <c r="J145" s="30">
        <v>0</v>
      </c>
      <c r="K145" s="30">
        <v>0</v>
      </c>
    </row>
    <row r="146" spans="1:11" ht="15.75" x14ac:dyDescent="0.3">
      <c r="A146" s="17" t="s">
        <v>78</v>
      </c>
      <c r="B146" s="8">
        <v>34</v>
      </c>
      <c r="C146" s="77">
        <v>32</v>
      </c>
      <c r="D146" s="8">
        <v>118</v>
      </c>
      <c r="E146" s="77">
        <v>97</v>
      </c>
      <c r="F146" s="30"/>
      <c r="G146" s="30">
        <v>0</v>
      </c>
      <c r="H146" s="30">
        <v>0</v>
      </c>
      <c r="I146" s="30">
        <v>0</v>
      </c>
      <c r="J146" s="30">
        <v>0</v>
      </c>
      <c r="K146" s="30">
        <v>0</v>
      </c>
    </row>
    <row r="147" spans="1:11" ht="15.75" x14ac:dyDescent="0.3">
      <c r="A147" s="17" t="s">
        <v>79</v>
      </c>
      <c r="B147" s="8">
        <v>15</v>
      </c>
      <c r="C147" s="77">
        <v>12</v>
      </c>
      <c r="D147" s="8">
        <v>19</v>
      </c>
      <c r="E147" s="77">
        <v>18</v>
      </c>
      <c r="F147" s="30"/>
      <c r="G147" s="30">
        <v>0</v>
      </c>
      <c r="H147" s="30">
        <v>0</v>
      </c>
      <c r="I147" s="30">
        <v>0</v>
      </c>
      <c r="J147" s="30">
        <v>0</v>
      </c>
      <c r="K147" s="30">
        <v>0</v>
      </c>
    </row>
    <row r="148" spans="1:11" ht="15.75" x14ac:dyDescent="0.3">
      <c r="A148" s="61" t="s">
        <v>80</v>
      </c>
      <c r="B148" s="62">
        <v>147</v>
      </c>
      <c r="C148" s="86">
        <v>132</v>
      </c>
      <c r="D148" s="62">
        <v>22</v>
      </c>
      <c r="E148" s="86">
        <v>17</v>
      </c>
      <c r="F148" s="64"/>
      <c r="G148" s="64">
        <v>0</v>
      </c>
      <c r="H148" s="64">
        <v>0</v>
      </c>
      <c r="I148" s="64">
        <v>0</v>
      </c>
      <c r="J148" s="64">
        <v>0</v>
      </c>
      <c r="K148" s="64">
        <v>0</v>
      </c>
    </row>
    <row r="149" spans="1:11" ht="15.75" x14ac:dyDescent="0.3">
      <c r="A149" s="65" t="s">
        <v>188</v>
      </c>
      <c r="B149" s="66">
        <v>1957</v>
      </c>
      <c r="C149" s="66">
        <v>1854</v>
      </c>
      <c r="D149" s="48"/>
      <c r="E149" s="48"/>
      <c r="F149" s="48"/>
      <c r="G149" s="48">
        <v>0</v>
      </c>
      <c r="H149" s="48">
        <v>0</v>
      </c>
      <c r="I149" s="48">
        <v>0</v>
      </c>
      <c r="J149" s="48">
        <v>0</v>
      </c>
      <c r="K149" s="161">
        <v>6296</v>
      </c>
    </row>
    <row r="150" spans="1:11" ht="15.75" x14ac:dyDescent="0.3">
      <c r="A150" s="59" t="s">
        <v>75</v>
      </c>
      <c r="B150" s="60">
        <v>41</v>
      </c>
      <c r="C150" s="85">
        <v>41</v>
      </c>
      <c r="D150" s="63"/>
      <c r="E150" s="63"/>
      <c r="F150" s="63"/>
      <c r="G150" s="63">
        <v>0</v>
      </c>
      <c r="H150" s="63">
        <v>0</v>
      </c>
      <c r="I150" s="63">
        <v>0</v>
      </c>
      <c r="J150" s="63">
        <v>0</v>
      </c>
      <c r="K150" s="63">
        <v>0</v>
      </c>
    </row>
    <row r="151" spans="1:11" ht="15.75" x14ac:dyDescent="0.3">
      <c r="A151" s="17" t="s">
        <v>76</v>
      </c>
      <c r="B151" s="8">
        <v>32</v>
      </c>
      <c r="C151" s="77">
        <v>32</v>
      </c>
      <c r="D151" s="30"/>
      <c r="E151" s="30"/>
      <c r="F151" s="30"/>
      <c r="G151" s="30">
        <v>0</v>
      </c>
      <c r="H151" s="30">
        <v>0</v>
      </c>
      <c r="I151" s="30">
        <v>0</v>
      </c>
      <c r="J151" s="30">
        <v>0</v>
      </c>
      <c r="K151" s="30">
        <v>0</v>
      </c>
    </row>
    <row r="152" spans="1:11" ht="15.75" x14ac:dyDescent="0.3">
      <c r="A152" s="17" t="s">
        <v>78</v>
      </c>
      <c r="B152" s="8">
        <v>645</v>
      </c>
      <c r="C152" s="77">
        <v>609</v>
      </c>
      <c r="D152" s="30"/>
      <c r="E152" s="30"/>
      <c r="F152" s="30"/>
      <c r="G152" s="30">
        <v>0</v>
      </c>
      <c r="H152" s="30">
        <v>0</v>
      </c>
      <c r="I152" s="30">
        <v>0</v>
      </c>
      <c r="J152" s="30">
        <v>0</v>
      </c>
      <c r="K152" s="30">
        <v>0</v>
      </c>
    </row>
    <row r="153" spans="1:11" ht="15.75" x14ac:dyDescent="0.3">
      <c r="A153" s="17" t="s">
        <v>79</v>
      </c>
      <c r="B153" s="8">
        <v>609</v>
      </c>
      <c r="C153" s="77">
        <v>581</v>
      </c>
      <c r="D153" s="30"/>
      <c r="E153" s="30"/>
      <c r="F153" s="30"/>
      <c r="G153" s="30">
        <v>0</v>
      </c>
      <c r="H153" s="30">
        <v>0</v>
      </c>
      <c r="I153" s="30">
        <v>0</v>
      </c>
      <c r="J153" s="30">
        <v>0</v>
      </c>
      <c r="K153" s="30">
        <v>0</v>
      </c>
    </row>
    <row r="154" spans="1:11" ht="15.75" x14ac:dyDescent="0.3">
      <c r="A154" s="61" t="s">
        <v>80</v>
      </c>
      <c r="B154" s="62">
        <v>630</v>
      </c>
      <c r="C154" s="86">
        <v>591</v>
      </c>
      <c r="D154" s="64"/>
      <c r="E154" s="64"/>
      <c r="F154" s="64"/>
      <c r="G154" s="64">
        <v>0</v>
      </c>
      <c r="H154" s="64">
        <v>0</v>
      </c>
      <c r="I154" s="64">
        <v>0</v>
      </c>
      <c r="J154" s="64">
        <v>0</v>
      </c>
      <c r="K154" s="64">
        <v>0</v>
      </c>
    </row>
    <row r="155" spans="1:11" ht="15.75" x14ac:dyDescent="0.3">
      <c r="A155" s="4" t="s">
        <v>20</v>
      </c>
      <c r="B155" s="5">
        <f>B156+B161+B167+B173+B179+B184+B190</f>
        <v>600</v>
      </c>
      <c r="C155" s="5">
        <f>C156+C161+C167+C173+C179+C184+C190</f>
        <v>557</v>
      </c>
      <c r="D155" s="5">
        <f>D167+D173+D179+D184+D190</f>
        <v>111</v>
      </c>
      <c r="E155" s="5">
        <f>E167+E173+E179+E184+E190</f>
        <v>79</v>
      </c>
      <c r="F155" s="5">
        <f>F156+F161+F167+F173+F179+F184+F190</f>
        <v>136</v>
      </c>
      <c r="G155" s="5">
        <f>G156+G161+G167+G173+G179+G184+G190</f>
        <v>130</v>
      </c>
      <c r="H155" s="5">
        <v>0</v>
      </c>
      <c r="I155" s="5">
        <v>0</v>
      </c>
      <c r="J155" s="5">
        <v>0</v>
      </c>
      <c r="K155" s="5">
        <f>K161+K167+K173+K179+K184+K190+K156</f>
        <v>1954</v>
      </c>
    </row>
    <row r="156" spans="1:11" ht="15.75" x14ac:dyDescent="0.3">
      <c r="A156" s="57" t="s">
        <v>53</v>
      </c>
      <c r="B156" s="51">
        <v>6</v>
      </c>
      <c r="C156" s="51">
        <v>6</v>
      </c>
      <c r="D156" s="48"/>
      <c r="E156" s="48"/>
      <c r="F156" s="51">
        <v>24</v>
      </c>
      <c r="G156" s="51">
        <v>24</v>
      </c>
      <c r="H156" s="52">
        <v>0</v>
      </c>
      <c r="I156" s="52">
        <v>0</v>
      </c>
      <c r="J156" s="52">
        <v>0</v>
      </c>
      <c r="K156" s="155">
        <v>165</v>
      </c>
    </row>
    <row r="157" spans="1:11" ht="15.75" x14ac:dyDescent="0.3">
      <c r="A157" s="46" t="s">
        <v>75</v>
      </c>
      <c r="B157" s="8">
        <v>6</v>
      </c>
      <c r="C157" s="77">
        <v>6</v>
      </c>
      <c r="D157" s="30"/>
      <c r="E157" s="30"/>
      <c r="F157" s="30"/>
      <c r="G157" s="30"/>
      <c r="H157" s="30"/>
      <c r="I157" s="30">
        <v>0</v>
      </c>
      <c r="J157" s="30">
        <v>0</v>
      </c>
      <c r="K157" s="63">
        <v>0</v>
      </c>
    </row>
    <row r="158" spans="1:11" ht="15.75" x14ac:dyDescent="0.3">
      <c r="A158" s="17" t="s">
        <v>78</v>
      </c>
      <c r="B158" s="30"/>
      <c r="C158" s="30"/>
      <c r="D158" s="30"/>
      <c r="E158" s="30"/>
      <c r="F158" s="77">
        <v>15</v>
      </c>
      <c r="G158" s="77">
        <v>15</v>
      </c>
      <c r="H158" s="30"/>
      <c r="I158" s="30">
        <v>0</v>
      </c>
      <c r="J158" s="30">
        <v>0</v>
      </c>
      <c r="K158" s="30">
        <v>0</v>
      </c>
    </row>
    <row r="159" spans="1:11" ht="15.75" x14ac:dyDescent="0.3">
      <c r="A159" s="17" t="s">
        <v>79</v>
      </c>
      <c r="B159" s="30"/>
      <c r="C159" s="30"/>
      <c r="D159" s="30"/>
      <c r="E159" s="30"/>
      <c r="F159" s="77">
        <v>2</v>
      </c>
      <c r="G159" s="77">
        <v>2</v>
      </c>
      <c r="H159" s="30"/>
      <c r="I159" s="30">
        <v>0</v>
      </c>
      <c r="J159" s="30">
        <v>0</v>
      </c>
      <c r="K159" s="30">
        <v>0</v>
      </c>
    </row>
    <row r="160" spans="1:11" ht="15.75" x14ac:dyDescent="0.3">
      <c r="A160" s="61" t="s">
        <v>80</v>
      </c>
      <c r="B160" s="30"/>
      <c r="C160" s="30"/>
      <c r="D160" s="30"/>
      <c r="E160" s="30"/>
      <c r="F160" s="77">
        <v>7</v>
      </c>
      <c r="G160" s="77">
        <v>7</v>
      </c>
      <c r="H160" s="30"/>
      <c r="I160" s="30">
        <v>0</v>
      </c>
      <c r="J160" s="30">
        <v>0</v>
      </c>
      <c r="K160" s="64">
        <v>0</v>
      </c>
    </row>
    <row r="161" spans="1:11" ht="15.75" x14ac:dyDescent="0.3">
      <c r="A161" s="57" t="s">
        <v>52</v>
      </c>
      <c r="B161" s="51">
        <v>31</v>
      </c>
      <c r="C161" s="51">
        <v>30</v>
      </c>
      <c r="D161" s="52"/>
      <c r="E161" s="52"/>
      <c r="F161" s="52"/>
      <c r="G161" s="52"/>
      <c r="H161" s="52">
        <v>0</v>
      </c>
      <c r="I161" s="52">
        <v>0</v>
      </c>
      <c r="J161" s="52">
        <v>0</v>
      </c>
      <c r="K161" s="155">
        <v>8</v>
      </c>
    </row>
    <row r="162" spans="1:11" ht="15.75" x14ac:dyDescent="0.3">
      <c r="A162" s="46" t="s">
        <v>75</v>
      </c>
      <c r="B162" s="8">
        <v>5</v>
      </c>
      <c r="C162" s="77">
        <v>4</v>
      </c>
      <c r="D162" s="30"/>
      <c r="E162" s="30"/>
      <c r="F162" s="30"/>
      <c r="G162" s="30"/>
      <c r="H162" s="30">
        <v>0</v>
      </c>
      <c r="I162" s="30">
        <v>0</v>
      </c>
      <c r="J162" s="30">
        <v>0</v>
      </c>
      <c r="K162" s="63">
        <v>0</v>
      </c>
    </row>
    <row r="163" spans="1:11" ht="15.75" x14ac:dyDescent="0.3">
      <c r="A163" s="46" t="s">
        <v>76</v>
      </c>
      <c r="B163" s="8">
        <v>2</v>
      </c>
      <c r="C163" s="77">
        <v>2</v>
      </c>
      <c r="D163" s="30"/>
      <c r="E163" s="30"/>
      <c r="F163" s="30"/>
      <c r="G163" s="30"/>
      <c r="H163" s="30">
        <v>0</v>
      </c>
      <c r="I163" s="30">
        <v>0</v>
      </c>
      <c r="J163" s="30">
        <v>0</v>
      </c>
      <c r="K163" s="30">
        <v>0</v>
      </c>
    </row>
    <row r="164" spans="1:11" ht="15.75" x14ac:dyDescent="0.3">
      <c r="A164" s="46" t="s">
        <v>78</v>
      </c>
      <c r="B164" s="8">
        <v>13</v>
      </c>
      <c r="C164" s="77">
        <v>13</v>
      </c>
      <c r="D164" s="30"/>
      <c r="E164" s="30"/>
      <c r="F164" s="30"/>
      <c r="G164" s="30"/>
      <c r="H164" s="30">
        <v>0</v>
      </c>
      <c r="I164" s="30">
        <v>0</v>
      </c>
      <c r="J164" s="30">
        <v>0</v>
      </c>
      <c r="K164" s="30">
        <v>0</v>
      </c>
    </row>
    <row r="165" spans="1:11" ht="15.75" x14ac:dyDescent="0.3">
      <c r="A165" s="46" t="s">
        <v>79</v>
      </c>
      <c r="B165" s="8">
        <v>3</v>
      </c>
      <c r="C165" s="77">
        <v>3</v>
      </c>
      <c r="D165" s="30"/>
      <c r="E165" s="30"/>
      <c r="F165" s="30"/>
      <c r="G165" s="30"/>
      <c r="H165" s="30">
        <v>0</v>
      </c>
      <c r="I165" s="30">
        <v>0</v>
      </c>
      <c r="J165" s="30">
        <v>0</v>
      </c>
      <c r="K165" s="30">
        <v>0</v>
      </c>
    </row>
    <row r="166" spans="1:11" ht="15.75" x14ac:dyDescent="0.3">
      <c r="A166" s="46" t="s">
        <v>80</v>
      </c>
      <c r="B166" s="8">
        <v>8</v>
      </c>
      <c r="C166" s="77">
        <v>8</v>
      </c>
      <c r="D166" s="30"/>
      <c r="E166" s="30"/>
      <c r="F166" s="30"/>
      <c r="G166" s="30"/>
      <c r="H166" s="30">
        <v>0</v>
      </c>
      <c r="I166" s="30">
        <v>0</v>
      </c>
      <c r="J166" s="30">
        <v>0</v>
      </c>
      <c r="K166" s="64">
        <v>0</v>
      </c>
    </row>
    <row r="167" spans="1:11" ht="15.75" x14ac:dyDescent="0.3">
      <c r="A167" s="57" t="s">
        <v>51</v>
      </c>
      <c r="B167" s="51">
        <v>75</v>
      </c>
      <c r="C167" s="51">
        <v>73</v>
      </c>
      <c r="D167" s="51">
        <v>56</v>
      </c>
      <c r="E167" s="51">
        <v>29</v>
      </c>
      <c r="F167" s="52"/>
      <c r="G167" s="52"/>
      <c r="H167" s="52">
        <v>0</v>
      </c>
      <c r="I167" s="52">
        <v>0</v>
      </c>
      <c r="J167" s="52">
        <v>0</v>
      </c>
      <c r="K167" s="155">
        <v>200</v>
      </c>
    </row>
    <row r="168" spans="1:11" ht="15.75" x14ac:dyDescent="0.3">
      <c r="A168" s="46" t="s">
        <v>75</v>
      </c>
      <c r="B168" s="8">
        <v>12</v>
      </c>
      <c r="C168" s="77">
        <v>12</v>
      </c>
      <c r="D168" s="30"/>
      <c r="E168" s="30"/>
      <c r="F168" s="30"/>
      <c r="G168" s="30"/>
      <c r="H168" s="30">
        <v>0</v>
      </c>
      <c r="I168" s="30">
        <v>0</v>
      </c>
      <c r="J168" s="30">
        <v>0</v>
      </c>
      <c r="K168" s="63">
        <v>0</v>
      </c>
    </row>
    <row r="169" spans="1:11" ht="15.75" x14ac:dyDescent="0.3">
      <c r="A169" s="46" t="s">
        <v>76</v>
      </c>
      <c r="B169" s="8">
        <v>4</v>
      </c>
      <c r="C169" s="77">
        <v>4</v>
      </c>
      <c r="D169" s="30"/>
      <c r="E169" s="30"/>
      <c r="F169" s="30"/>
      <c r="G169" s="30"/>
      <c r="H169" s="30">
        <v>0</v>
      </c>
      <c r="I169" s="30">
        <v>0</v>
      </c>
      <c r="J169" s="30">
        <v>0</v>
      </c>
      <c r="K169" s="30">
        <v>0</v>
      </c>
    </row>
    <row r="170" spans="1:11" ht="15.75" x14ac:dyDescent="0.3">
      <c r="A170" s="46" t="s">
        <v>78</v>
      </c>
      <c r="B170" s="8">
        <v>29</v>
      </c>
      <c r="C170" s="77">
        <v>28</v>
      </c>
      <c r="D170" s="8">
        <v>39</v>
      </c>
      <c r="E170" s="77">
        <v>20</v>
      </c>
      <c r="F170" s="30"/>
      <c r="G170" s="30"/>
      <c r="H170" s="30">
        <v>0</v>
      </c>
      <c r="I170" s="30">
        <v>0</v>
      </c>
      <c r="J170" s="30">
        <v>0</v>
      </c>
      <c r="K170" s="30">
        <v>0</v>
      </c>
    </row>
    <row r="171" spans="1:11" ht="15.75" x14ac:dyDescent="0.3">
      <c r="A171" s="46" t="s">
        <v>79</v>
      </c>
      <c r="B171" s="8">
        <v>9</v>
      </c>
      <c r="C171" s="77">
        <v>9</v>
      </c>
      <c r="D171" s="8">
        <v>17</v>
      </c>
      <c r="E171" s="77">
        <v>9</v>
      </c>
      <c r="F171" s="30"/>
      <c r="G171" s="30"/>
      <c r="H171" s="30">
        <v>0</v>
      </c>
      <c r="I171" s="30">
        <v>0</v>
      </c>
      <c r="J171" s="30">
        <v>0</v>
      </c>
      <c r="K171" s="30">
        <v>0</v>
      </c>
    </row>
    <row r="172" spans="1:11" ht="15.75" x14ac:dyDescent="0.3">
      <c r="A172" s="46" t="s">
        <v>80</v>
      </c>
      <c r="B172" s="8">
        <v>21</v>
      </c>
      <c r="C172" s="77">
        <v>20</v>
      </c>
      <c r="D172" s="30"/>
      <c r="E172" s="30"/>
      <c r="F172" s="30"/>
      <c r="G172" s="30"/>
      <c r="H172" s="30">
        <v>0</v>
      </c>
      <c r="I172" s="30">
        <v>0</v>
      </c>
      <c r="J172" s="30">
        <v>0</v>
      </c>
      <c r="K172" s="64">
        <v>0</v>
      </c>
    </row>
    <row r="173" spans="1:11" ht="15.75" x14ac:dyDescent="0.3">
      <c r="A173" s="57" t="s">
        <v>50</v>
      </c>
      <c r="B173" s="51">
        <v>256</v>
      </c>
      <c r="C173" s="51">
        <v>228</v>
      </c>
      <c r="D173" s="51">
        <v>5</v>
      </c>
      <c r="E173" s="51">
        <v>5</v>
      </c>
      <c r="F173" s="51">
        <v>15</v>
      </c>
      <c r="G173" s="51">
        <v>14</v>
      </c>
      <c r="H173" s="52">
        <v>0</v>
      </c>
      <c r="I173" s="52">
        <v>0</v>
      </c>
      <c r="J173" s="52">
        <v>0</v>
      </c>
      <c r="K173" s="155">
        <v>1332</v>
      </c>
    </row>
    <row r="174" spans="1:11" ht="15.75" x14ac:dyDescent="0.3">
      <c r="A174" s="46" t="s">
        <v>75</v>
      </c>
      <c r="B174" s="8">
        <v>10</v>
      </c>
      <c r="C174" s="77">
        <v>10</v>
      </c>
      <c r="D174" s="30"/>
      <c r="E174" s="30"/>
      <c r="F174" s="30"/>
      <c r="G174" s="30"/>
      <c r="H174" s="30">
        <v>0</v>
      </c>
      <c r="I174" s="30">
        <v>0</v>
      </c>
      <c r="J174" s="30">
        <v>0</v>
      </c>
      <c r="K174" s="63">
        <v>0</v>
      </c>
    </row>
    <row r="175" spans="1:11" ht="15.75" x14ac:dyDescent="0.3">
      <c r="A175" s="46" t="s">
        <v>76</v>
      </c>
      <c r="B175" s="8">
        <v>10</v>
      </c>
      <c r="C175" s="77">
        <v>6</v>
      </c>
      <c r="D175" s="30"/>
      <c r="E175" s="30"/>
      <c r="F175" s="30"/>
      <c r="G175" s="30"/>
      <c r="H175" s="30">
        <v>0</v>
      </c>
      <c r="I175" s="30">
        <v>0</v>
      </c>
      <c r="J175" s="30">
        <v>0</v>
      </c>
      <c r="K175" s="30">
        <v>0</v>
      </c>
    </row>
    <row r="176" spans="1:11" ht="15.75" x14ac:dyDescent="0.3">
      <c r="A176" s="46" t="s">
        <v>78</v>
      </c>
      <c r="B176" s="8">
        <v>102</v>
      </c>
      <c r="C176" s="77">
        <v>95</v>
      </c>
      <c r="D176" s="30"/>
      <c r="E176" s="30"/>
      <c r="F176" s="77">
        <v>1</v>
      </c>
      <c r="G176" s="77">
        <v>1</v>
      </c>
      <c r="H176" s="30">
        <v>0</v>
      </c>
      <c r="I176" s="30">
        <v>0</v>
      </c>
      <c r="J176" s="30">
        <v>0</v>
      </c>
      <c r="K176" s="30">
        <v>0</v>
      </c>
    </row>
    <row r="177" spans="1:11" ht="15.75" x14ac:dyDescent="0.3">
      <c r="A177" s="46" t="s">
        <v>79</v>
      </c>
      <c r="B177" s="8">
        <v>59</v>
      </c>
      <c r="C177" s="77">
        <v>49</v>
      </c>
      <c r="D177" s="30"/>
      <c r="E177" s="30"/>
      <c r="F177" s="77">
        <v>5</v>
      </c>
      <c r="G177" s="77">
        <v>4</v>
      </c>
      <c r="H177" s="30">
        <v>0</v>
      </c>
      <c r="I177" s="30">
        <v>0</v>
      </c>
      <c r="J177" s="30">
        <v>0</v>
      </c>
      <c r="K177" s="30">
        <v>0</v>
      </c>
    </row>
    <row r="178" spans="1:11" ht="15.75" x14ac:dyDescent="0.3">
      <c r="A178" s="46" t="s">
        <v>80</v>
      </c>
      <c r="B178" s="8">
        <v>75</v>
      </c>
      <c r="C178" s="77">
        <v>68</v>
      </c>
      <c r="D178" s="8">
        <v>5</v>
      </c>
      <c r="E178" s="77">
        <v>5</v>
      </c>
      <c r="F178" s="77">
        <v>9</v>
      </c>
      <c r="G178" s="77">
        <v>9</v>
      </c>
      <c r="H178" s="30">
        <v>0</v>
      </c>
      <c r="I178" s="30">
        <v>0</v>
      </c>
      <c r="J178" s="30">
        <v>0</v>
      </c>
      <c r="K178" s="64">
        <v>0</v>
      </c>
    </row>
    <row r="179" spans="1:11" ht="15.75" x14ac:dyDescent="0.3">
      <c r="A179" s="57" t="s">
        <v>49</v>
      </c>
      <c r="B179" s="51">
        <v>24</v>
      </c>
      <c r="C179" s="51">
        <v>22</v>
      </c>
      <c r="D179" s="51">
        <v>15</v>
      </c>
      <c r="E179" s="51">
        <v>12</v>
      </c>
      <c r="F179" s="52"/>
      <c r="G179" s="52"/>
      <c r="H179" s="52">
        <v>0</v>
      </c>
      <c r="I179" s="52">
        <v>0</v>
      </c>
      <c r="J179" s="52">
        <v>0</v>
      </c>
      <c r="K179" s="155">
        <v>126</v>
      </c>
    </row>
    <row r="180" spans="1:11" ht="15.75" x14ac:dyDescent="0.3">
      <c r="A180" s="46" t="s">
        <v>75</v>
      </c>
      <c r="B180" s="8">
        <v>5</v>
      </c>
      <c r="C180" s="77">
        <v>5</v>
      </c>
      <c r="D180" s="30"/>
      <c r="E180" s="30"/>
      <c r="F180" s="30"/>
      <c r="G180" s="30"/>
      <c r="H180" s="30">
        <v>0</v>
      </c>
      <c r="I180" s="30">
        <v>0</v>
      </c>
      <c r="J180" s="30">
        <v>0</v>
      </c>
      <c r="K180" s="63">
        <v>0</v>
      </c>
    </row>
    <row r="181" spans="1:11" ht="15.75" x14ac:dyDescent="0.3">
      <c r="A181" s="46" t="s">
        <v>76</v>
      </c>
      <c r="B181" s="8">
        <v>2</v>
      </c>
      <c r="C181" s="77">
        <v>2</v>
      </c>
      <c r="D181" s="30"/>
      <c r="E181" s="30"/>
      <c r="F181" s="30"/>
      <c r="G181" s="30"/>
      <c r="H181" s="30">
        <v>0</v>
      </c>
      <c r="I181" s="30">
        <v>0</v>
      </c>
      <c r="J181" s="30">
        <v>0</v>
      </c>
      <c r="K181" s="30">
        <v>0</v>
      </c>
    </row>
    <row r="182" spans="1:11" ht="15.75" x14ac:dyDescent="0.3">
      <c r="A182" s="46" t="s">
        <v>78</v>
      </c>
      <c r="B182" s="8">
        <v>9</v>
      </c>
      <c r="C182" s="77">
        <v>8</v>
      </c>
      <c r="D182" s="8">
        <v>12</v>
      </c>
      <c r="E182" s="77">
        <v>9</v>
      </c>
      <c r="F182" s="30"/>
      <c r="G182" s="30"/>
      <c r="H182" s="30">
        <v>0</v>
      </c>
      <c r="I182" s="30">
        <v>0</v>
      </c>
      <c r="J182" s="30">
        <v>0</v>
      </c>
      <c r="K182" s="30">
        <v>0</v>
      </c>
    </row>
    <row r="183" spans="1:11" ht="15.75" x14ac:dyDescent="0.3">
      <c r="A183" s="46" t="s">
        <v>80</v>
      </c>
      <c r="B183" s="8">
        <v>8</v>
      </c>
      <c r="C183" s="77">
        <v>7</v>
      </c>
      <c r="D183" s="8">
        <v>3</v>
      </c>
      <c r="E183" s="77">
        <v>3</v>
      </c>
      <c r="F183" s="30"/>
      <c r="G183" s="30"/>
      <c r="H183" s="30">
        <v>0</v>
      </c>
      <c r="I183" s="30">
        <v>0</v>
      </c>
      <c r="J183" s="30">
        <v>0</v>
      </c>
      <c r="K183" s="64">
        <v>0</v>
      </c>
    </row>
    <row r="184" spans="1:11" ht="15.75" x14ac:dyDescent="0.3">
      <c r="A184" s="57" t="s">
        <v>48</v>
      </c>
      <c r="B184" s="51">
        <v>43</v>
      </c>
      <c r="C184" s="51">
        <v>42</v>
      </c>
      <c r="D184" s="51">
        <v>34</v>
      </c>
      <c r="E184" s="51">
        <v>32</v>
      </c>
      <c r="F184" s="51">
        <v>97</v>
      </c>
      <c r="G184" s="51">
        <v>92</v>
      </c>
      <c r="H184" s="52">
        <v>0</v>
      </c>
      <c r="I184" s="52">
        <v>0</v>
      </c>
      <c r="J184" s="52">
        <v>0</v>
      </c>
      <c r="K184" s="155">
        <v>108</v>
      </c>
    </row>
    <row r="185" spans="1:11" ht="15.75" x14ac:dyDescent="0.3">
      <c r="A185" s="46" t="s">
        <v>75</v>
      </c>
      <c r="B185" s="8">
        <v>6</v>
      </c>
      <c r="C185" s="77">
        <v>6</v>
      </c>
      <c r="D185" s="30"/>
      <c r="E185" s="30"/>
      <c r="F185" s="30"/>
      <c r="G185" s="30"/>
      <c r="H185" s="30">
        <v>0</v>
      </c>
      <c r="I185" s="30">
        <v>0</v>
      </c>
      <c r="J185" s="30">
        <v>0</v>
      </c>
      <c r="K185" s="63">
        <v>0</v>
      </c>
    </row>
    <row r="186" spans="1:11" ht="15.75" x14ac:dyDescent="0.3">
      <c r="A186" s="46" t="s">
        <v>76</v>
      </c>
      <c r="B186" s="8">
        <v>4</v>
      </c>
      <c r="C186" s="77">
        <v>4</v>
      </c>
      <c r="D186" s="30"/>
      <c r="E186" s="30"/>
      <c r="F186" s="30"/>
      <c r="G186" s="30"/>
      <c r="H186" s="30">
        <v>0</v>
      </c>
      <c r="I186" s="30">
        <v>0</v>
      </c>
      <c r="J186" s="30">
        <v>0</v>
      </c>
      <c r="K186" s="30">
        <v>0</v>
      </c>
    </row>
    <row r="187" spans="1:11" ht="15.75" x14ac:dyDescent="0.3">
      <c r="A187" s="46" t="s">
        <v>78</v>
      </c>
      <c r="B187" s="8">
        <v>12</v>
      </c>
      <c r="C187" s="77">
        <v>12</v>
      </c>
      <c r="D187" s="8">
        <v>27</v>
      </c>
      <c r="E187" s="77">
        <v>25</v>
      </c>
      <c r="F187" s="77">
        <v>97</v>
      </c>
      <c r="G187" s="77">
        <v>92</v>
      </c>
      <c r="H187" s="30">
        <v>0</v>
      </c>
      <c r="I187" s="30">
        <v>0</v>
      </c>
      <c r="J187" s="30">
        <v>0</v>
      </c>
      <c r="K187" s="30">
        <v>0</v>
      </c>
    </row>
    <row r="188" spans="1:11" ht="15.75" x14ac:dyDescent="0.3">
      <c r="A188" s="46" t="s">
        <v>79</v>
      </c>
      <c r="B188" s="8">
        <v>5</v>
      </c>
      <c r="C188" s="77">
        <v>4</v>
      </c>
      <c r="D188" s="8">
        <v>5</v>
      </c>
      <c r="E188" s="77">
        <v>5</v>
      </c>
      <c r="F188" s="30"/>
      <c r="G188" s="30"/>
      <c r="H188" s="30">
        <v>0</v>
      </c>
      <c r="I188" s="30">
        <v>0</v>
      </c>
      <c r="J188" s="30">
        <v>0</v>
      </c>
      <c r="K188" s="30">
        <v>0</v>
      </c>
    </row>
    <row r="189" spans="1:11" ht="15.75" x14ac:dyDescent="0.3">
      <c r="A189" s="46" t="s">
        <v>80</v>
      </c>
      <c r="B189" s="8">
        <v>16</v>
      </c>
      <c r="C189" s="77">
        <v>16</v>
      </c>
      <c r="D189" s="8">
        <v>2</v>
      </c>
      <c r="E189" s="77">
        <v>2</v>
      </c>
      <c r="F189" s="30"/>
      <c r="G189" s="30"/>
      <c r="H189" s="30">
        <v>0</v>
      </c>
      <c r="I189" s="30">
        <v>0</v>
      </c>
      <c r="J189" s="30">
        <v>0</v>
      </c>
      <c r="K189" s="64">
        <v>0</v>
      </c>
    </row>
    <row r="190" spans="1:11" ht="15.75" x14ac:dyDescent="0.3">
      <c r="A190" s="57" t="s">
        <v>47</v>
      </c>
      <c r="B190" s="51">
        <v>165</v>
      </c>
      <c r="C190" s="51">
        <v>156</v>
      </c>
      <c r="D190" s="51">
        <v>1</v>
      </c>
      <c r="E190" s="51">
        <v>1</v>
      </c>
      <c r="F190" s="52"/>
      <c r="G190" s="52"/>
      <c r="H190" s="52">
        <v>0</v>
      </c>
      <c r="I190" s="52">
        <v>0</v>
      </c>
      <c r="J190" s="52">
        <v>0</v>
      </c>
      <c r="K190" s="155">
        <v>15</v>
      </c>
    </row>
    <row r="191" spans="1:11" ht="15.75" x14ac:dyDescent="0.3">
      <c r="A191" s="46" t="s">
        <v>75</v>
      </c>
      <c r="B191" s="8">
        <v>15</v>
      </c>
      <c r="C191" s="77">
        <v>15</v>
      </c>
      <c r="D191" s="115">
        <v>1</v>
      </c>
      <c r="E191" s="115">
        <v>1</v>
      </c>
      <c r="F191" s="30"/>
      <c r="G191" s="30"/>
      <c r="H191" s="30">
        <v>0</v>
      </c>
      <c r="I191" s="30">
        <v>0</v>
      </c>
      <c r="J191" s="30">
        <v>0</v>
      </c>
      <c r="K191" s="63">
        <v>0</v>
      </c>
    </row>
    <row r="192" spans="1:11" ht="15.75" x14ac:dyDescent="0.3">
      <c r="A192" s="46" t="s">
        <v>76</v>
      </c>
      <c r="B192" s="8">
        <v>9</v>
      </c>
      <c r="C192" s="77">
        <v>9</v>
      </c>
      <c r="D192" s="30"/>
      <c r="E192" s="30"/>
      <c r="F192" s="30"/>
      <c r="G192" s="30"/>
      <c r="H192" s="30">
        <v>0</v>
      </c>
      <c r="I192" s="30">
        <v>0</v>
      </c>
      <c r="J192" s="30">
        <v>0</v>
      </c>
      <c r="K192" s="30">
        <v>0</v>
      </c>
    </row>
    <row r="193" spans="1:11" ht="15.75" x14ac:dyDescent="0.3">
      <c r="A193" s="46" t="s">
        <v>78</v>
      </c>
      <c r="B193" s="8">
        <v>101</v>
      </c>
      <c r="C193" s="77">
        <v>96</v>
      </c>
      <c r="D193" s="30"/>
      <c r="E193" s="30"/>
      <c r="F193" s="30"/>
      <c r="G193" s="30"/>
      <c r="H193" s="30">
        <v>0</v>
      </c>
      <c r="I193" s="30">
        <v>0</v>
      </c>
      <c r="J193" s="30">
        <v>0</v>
      </c>
      <c r="K193" s="30">
        <v>0</v>
      </c>
    </row>
    <row r="194" spans="1:11" ht="15.75" x14ac:dyDescent="0.3">
      <c r="A194" s="46" t="s">
        <v>79</v>
      </c>
      <c r="B194" s="8">
        <v>2</v>
      </c>
      <c r="C194" s="77">
        <v>1</v>
      </c>
      <c r="D194" s="30"/>
      <c r="E194" s="30"/>
      <c r="F194" s="30"/>
      <c r="G194" s="30"/>
      <c r="H194" s="30">
        <v>0</v>
      </c>
      <c r="I194" s="30">
        <v>0</v>
      </c>
      <c r="J194" s="30">
        <v>0</v>
      </c>
      <c r="K194" s="30">
        <v>0</v>
      </c>
    </row>
    <row r="195" spans="1:11" ht="15.75" x14ac:dyDescent="0.3">
      <c r="A195" s="25" t="s">
        <v>80</v>
      </c>
      <c r="B195" s="13">
        <v>38</v>
      </c>
      <c r="C195" s="87">
        <v>35</v>
      </c>
      <c r="D195" s="30"/>
      <c r="E195" s="30"/>
      <c r="F195" s="35"/>
      <c r="G195" s="35"/>
      <c r="H195" s="35">
        <v>0</v>
      </c>
      <c r="I195" s="35">
        <v>0</v>
      </c>
      <c r="J195" s="35">
        <v>0</v>
      </c>
      <c r="K195" s="64">
        <v>0</v>
      </c>
    </row>
    <row r="196" spans="1:11" ht="15.75" x14ac:dyDescent="0.3">
      <c r="A196" s="4" t="s">
        <v>21</v>
      </c>
      <c r="B196" s="5">
        <f>B197+B203+B209+B215</f>
        <v>392</v>
      </c>
      <c r="C196" s="5">
        <f>C197+C203+C209+C215</f>
        <v>367</v>
      </c>
      <c r="D196" s="5"/>
      <c r="E196" s="5"/>
      <c r="F196" s="5"/>
      <c r="G196" s="5"/>
      <c r="H196" s="5">
        <v>0</v>
      </c>
      <c r="I196" s="5">
        <v>0</v>
      </c>
      <c r="J196" s="5">
        <v>0</v>
      </c>
      <c r="K196" s="5">
        <f>K197+K203+K209+K215</f>
        <v>1895</v>
      </c>
    </row>
    <row r="197" spans="1:11" ht="15.75" x14ac:dyDescent="0.3">
      <c r="A197" s="57" t="s">
        <v>56</v>
      </c>
      <c r="B197" s="51">
        <v>157</v>
      </c>
      <c r="C197" s="51">
        <v>150</v>
      </c>
      <c r="D197" s="52"/>
      <c r="E197" s="52"/>
      <c r="F197" s="52"/>
      <c r="G197" s="52"/>
      <c r="H197" s="52">
        <v>0</v>
      </c>
      <c r="I197" s="52">
        <v>0</v>
      </c>
      <c r="J197" s="52">
        <v>0</v>
      </c>
      <c r="K197" s="155">
        <v>97</v>
      </c>
    </row>
    <row r="198" spans="1:11" ht="15.75" x14ac:dyDescent="0.3">
      <c r="A198" s="46" t="s">
        <v>75</v>
      </c>
      <c r="B198" s="8">
        <v>7</v>
      </c>
      <c r="C198" s="77">
        <v>7</v>
      </c>
      <c r="D198" s="30"/>
      <c r="E198" s="30"/>
      <c r="F198" s="30"/>
      <c r="G198" s="30"/>
      <c r="H198" s="30">
        <v>0</v>
      </c>
      <c r="I198" s="30">
        <v>0</v>
      </c>
      <c r="J198" s="30">
        <v>0</v>
      </c>
      <c r="K198" s="63">
        <v>0</v>
      </c>
    </row>
    <row r="199" spans="1:11" ht="15.75" x14ac:dyDescent="0.3">
      <c r="A199" s="46" t="s">
        <v>76</v>
      </c>
      <c r="B199" s="8">
        <v>3</v>
      </c>
      <c r="C199" s="77">
        <v>3</v>
      </c>
      <c r="D199" s="30"/>
      <c r="E199" s="30"/>
      <c r="F199" s="30"/>
      <c r="G199" s="30"/>
      <c r="H199" s="30">
        <v>0</v>
      </c>
      <c r="I199" s="30">
        <v>0</v>
      </c>
      <c r="J199" s="30">
        <v>0</v>
      </c>
      <c r="K199" s="30">
        <v>0</v>
      </c>
    </row>
    <row r="200" spans="1:11" ht="15.75" x14ac:dyDescent="0.3">
      <c r="A200" s="46" t="s">
        <v>78</v>
      </c>
      <c r="B200" s="8">
        <v>111</v>
      </c>
      <c r="C200" s="77">
        <v>106</v>
      </c>
      <c r="D200" s="30"/>
      <c r="E200" s="30"/>
      <c r="F200" s="30"/>
      <c r="G200" s="30"/>
      <c r="H200" s="30">
        <v>0</v>
      </c>
      <c r="I200" s="30">
        <v>0</v>
      </c>
      <c r="J200" s="30">
        <v>0</v>
      </c>
      <c r="K200" s="30">
        <v>0</v>
      </c>
    </row>
    <row r="201" spans="1:11" ht="15.75" x14ac:dyDescent="0.3">
      <c r="A201" s="46" t="s">
        <v>79</v>
      </c>
      <c r="B201" s="8">
        <v>24</v>
      </c>
      <c r="C201" s="77">
        <v>22</v>
      </c>
      <c r="D201" s="30"/>
      <c r="E201" s="30"/>
      <c r="F201" s="30"/>
      <c r="G201" s="30"/>
      <c r="H201" s="30">
        <v>0</v>
      </c>
      <c r="I201" s="30">
        <v>0</v>
      </c>
      <c r="J201" s="30">
        <v>0</v>
      </c>
      <c r="K201" s="30">
        <v>0</v>
      </c>
    </row>
    <row r="202" spans="1:11" ht="15.75" x14ac:dyDescent="0.3">
      <c r="A202" s="46" t="s">
        <v>80</v>
      </c>
      <c r="B202" s="8">
        <v>12</v>
      </c>
      <c r="C202" s="77">
        <v>12</v>
      </c>
      <c r="D202" s="30"/>
      <c r="E202" s="30"/>
      <c r="F202" s="30"/>
      <c r="G202" s="30"/>
      <c r="H202" s="30">
        <v>0</v>
      </c>
      <c r="I202" s="30">
        <v>0</v>
      </c>
      <c r="J202" s="30">
        <v>0</v>
      </c>
      <c r="K202" s="64">
        <v>0</v>
      </c>
    </row>
    <row r="203" spans="1:11" ht="15.75" x14ac:dyDescent="0.3">
      <c r="A203" s="57" t="s">
        <v>55</v>
      </c>
      <c r="B203" s="51">
        <v>36</v>
      </c>
      <c r="C203" s="51">
        <v>33</v>
      </c>
      <c r="D203" s="52"/>
      <c r="E203" s="52"/>
      <c r="F203" s="52"/>
      <c r="G203" s="52"/>
      <c r="H203" s="52">
        <v>0</v>
      </c>
      <c r="I203" s="52">
        <v>0</v>
      </c>
      <c r="J203" s="52">
        <v>0</v>
      </c>
      <c r="K203" s="155">
        <v>269</v>
      </c>
    </row>
    <row r="204" spans="1:11" ht="15.75" x14ac:dyDescent="0.3">
      <c r="A204" s="46" t="s">
        <v>75</v>
      </c>
      <c r="B204" s="8">
        <v>4</v>
      </c>
      <c r="C204" s="77">
        <v>4</v>
      </c>
      <c r="D204" s="30"/>
      <c r="E204" s="30"/>
      <c r="F204" s="30"/>
      <c r="G204" s="30"/>
      <c r="H204" s="30">
        <v>0</v>
      </c>
      <c r="I204" s="30">
        <v>0</v>
      </c>
      <c r="J204" s="30">
        <v>0</v>
      </c>
      <c r="K204" s="63">
        <v>0</v>
      </c>
    </row>
    <row r="205" spans="1:11" ht="15.75" x14ac:dyDescent="0.3">
      <c r="A205" s="46" t="s">
        <v>76</v>
      </c>
      <c r="B205" s="8">
        <v>4</v>
      </c>
      <c r="C205" s="77">
        <v>3</v>
      </c>
      <c r="D205" s="30"/>
      <c r="E205" s="30"/>
      <c r="F205" s="30"/>
      <c r="G205" s="30"/>
      <c r="H205" s="30">
        <v>0</v>
      </c>
      <c r="I205" s="30">
        <v>0</v>
      </c>
      <c r="J205" s="30">
        <v>0</v>
      </c>
      <c r="K205" s="30">
        <v>0</v>
      </c>
    </row>
    <row r="206" spans="1:11" ht="15.75" x14ac:dyDescent="0.3">
      <c r="A206" s="46" t="s">
        <v>78</v>
      </c>
      <c r="B206" s="8">
        <v>19</v>
      </c>
      <c r="C206" s="77">
        <v>17</v>
      </c>
      <c r="D206" s="30"/>
      <c r="E206" s="30"/>
      <c r="F206" s="30"/>
      <c r="G206" s="30"/>
      <c r="H206" s="30">
        <v>0</v>
      </c>
      <c r="I206" s="30">
        <v>0</v>
      </c>
      <c r="J206" s="30">
        <v>0</v>
      </c>
      <c r="K206" s="30">
        <v>0</v>
      </c>
    </row>
    <row r="207" spans="1:11" ht="15.75" x14ac:dyDescent="0.3">
      <c r="A207" s="46" t="s">
        <v>79</v>
      </c>
      <c r="B207" s="8">
        <v>5</v>
      </c>
      <c r="C207" s="77">
        <v>5</v>
      </c>
      <c r="D207" s="30"/>
      <c r="E207" s="30"/>
      <c r="F207" s="30"/>
      <c r="G207" s="30"/>
      <c r="H207" s="30">
        <v>0</v>
      </c>
      <c r="I207" s="30">
        <v>0</v>
      </c>
      <c r="J207" s="30">
        <v>0</v>
      </c>
      <c r="K207" s="30">
        <v>0</v>
      </c>
    </row>
    <row r="208" spans="1:11" ht="15.75" x14ac:dyDescent="0.3">
      <c r="A208" s="46" t="s">
        <v>80</v>
      </c>
      <c r="B208" s="8">
        <v>4</v>
      </c>
      <c r="C208" s="77">
        <v>4</v>
      </c>
      <c r="D208" s="30"/>
      <c r="E208" s="30"/>
      <c r="F208" s="30"/>
      <c r="G208" s="30"/>
      <c r="H208" s="30">
        <v>0</v>
      </c>
      <c r="I208" s="30">
        <v>0</v>
      </c>
      <c r="J208" s="30">
        <v>0</v>
      </c>
      <c r="K208" s="64">
        <v>0</v>
      </c>
    </row>
    <row r="209" spans="1:11" ht="15.75" x14ac:dyDescent="0.3">
      <c r="A209" s="57" t="s">
        <v>54</v>
      </c>
      <c r="B209" s="51">
        <v>57</v>
      </c>
      <c r="C209" s="51">
        <v>53</v>
      </c>
      <c r="D209" s="52"/>
      <c r="E209" s="52"/>
      <c r="F209" s="52"/>
      <c r="G209" s="52"/>
      <c r="H209" s="52">
        <v>0</v>
      </c>
      <c r="I209" s="52">
        <v>0</v>
      </c>
      <c r="J209" s="52">
        <v>0</v>
      </c>
      <c r="K209" s="155">
        <v>520</v>
      </c>
    </row>
    <row r="210" spans="1:11" ht="15.75" x14ac:dyDescent="0.3">
      <c r="A210" s="46" t="s">
        <v>75</v>
      </c>
      <c r="B210" s="8">
        <v>7</v>
      </c>
      <c r="C210" s="77">
        <v>7</v>
      </c>
      <c r="D210" s="30"/>
      <c r="E210" s="30"/>
      <c r="F210" s="30"/>
      <c r="G210" s="30"/>
      <c r="H210" s="30">
        <v>0</v>
      </c>
      <c r="I210" s="30">
        <v>0</v>
      </c>
      <c r="J210" s="30">
        <v>0</v>
      </c>
      <c r="K210" s="63">
        <v>0</v>
      </c>
    </row>
    <row r="211" spans="1:11" ht="15.75" x14ac:dyDescent="0.3">
      <c r="A211" s="46" t="s">
        <v>76</v>
      </c>
      <c r="B211" s="8">
        <v>2</v>
      </c>
      <c r="C211" s="77">
        <v>2</v>
      </c>
      <c r="D211" s="30"/>
      <c r="E211" s="30"/>
      <c r="F211" s="30"/>
      <c r="G211" s="30"/>
      <c r="H211" s="30">
        <v>0</v>
      </c>
      <c r="I211" s="30">
        <v>0</v>
      </c>
      <c r="J211" s="30">
        <v>0</v>
      </c>
      <c r="K211" s="30">
        <v>0</v>
      </c>
    </row>
    <row r="212" spans="1:11" ht="15.75" x14ac:dyDescent="0.3">
      <c r="A212" s="46" t="s">
        <v>78</v>
      </c>
      <c r="B212" s="8">
        <v>14</v>
      </c>
      <c r="C212" s="77">
        <v>13</v>
      </c>
      <c r="D212" s="30"/>
      <c r="E212" s="30"/>
      <c r="F212" s="30"/>
      <c r="G212" s="30"/>
      <c r="H212" s="30">
        <v>0</v>
      </c>
      <c r="I212" s="30">
        <v>0</v>
      </c>
      <c r="J212" s="30">
        <v>0</v>
      </c>
      <c r="K212" s="30">
        <v>0</v>
      </c>
    </row>
    <row r="213" spans="1:11" ht="15.75" x14ac:dyDescent="0.3">
      <c r="A213" s="46" t="s">
        <v>79</v>
      </c>
      <c r="B213" s="8">
        <v>4</v>
      </c>
      <c r="C213" s="77">
        <v>3</v>
      </c>
      <c r="D213" s="30"/>
      <c r="E213" s="30"/>
      <c r="F213" s="30"/>
      <c r="G213" s="30"/>
      <c r="H213" s="30">
        <v>0</v>
      </c>
      <c r="I213" s="30">
        <v>0</v>
      </c>
      <c r="J213" s="30">
        <v>0</v>
      </c>
      <c r="K213" s="30">
        <v>0</v>
      </c>
    </row>
    <row r="214" spans="1:11" ht="15.75" x14ac:dyDescent="0.3">
      <c r="A214" s="46" t="s">
        <v>80</v>
      </c>
      <c r="B214" s="8">
        <v>30</v>
      </c>
      <c r="C214" s="77">
        <v>28</v>
      </c>
      <c r="D214" s="30"/>
      <c r="E214" s="30"/>
      <c r="F214" s="30"/>
      <c r="G214" s="30"/>
      <c r="H214" s="30">
        <v>0</v>
      </c>
      <c r="I214" s="30">
        <v>0</v>
      </c>
      <c r="J214" s="30">
        <v>0</v>
      </c>
      <c r="K214" s="64">
        <v>0</v>
      </c>
    </row>
    <row r="215" spans="1:11" ht="15.75" x14ac:dyDescent="0.3">
      <c r="A215" s="57" t="s">
        <v>62</v>
      </c>
      <c r="B215" s="51">
        <v>142</v>
      </c>
      <c r="C215" s="51">
        <v>131</v>
      </c>
      <c r="D215" s="52"/>
      <c r="E215" s="52"/>
      <c r="F215" s="52"/>
      <c r="G215" s="52"/>
      <c r="H215" s="52">
        <v>0</v>
      </c>
      <c r="I215" s="52">
        <v>0</v>
      </c>
      <c r="J215" s="52">
        <v>0</v>
      </c>
      <c r="K215" s="155">
        <v>1009</v>
      </c>
    </row>
    <row r="216" spans="1:11" ht="15.75" x14ac:dyDescent="0.3">
      <c r="A216" s="46" t="s">
        <v>75</v>
      </c>
      <c r="B216" s="8">
        <v>19</v>
      </c>
      <c r="C216" s="77">
        <v>19</v>
      </c>
      <c r="D216" s="30"/>
      <c r="E216" s="30"/>
      <c r="F216" s="30"/>
      <c r="G216" s="30"/>
      <c r="H216" s="30">
        <v>0</v>
      </c>
      <c r="I216" s="30">
        <v>0</v>
      </c>
      <c r="J216" s="30">
        <v>0</v>
      </c>
      <c r="K216" s="63">
        <v>0</v>
      </c>
    </row>
    <row r="217" spans="1:11" ht="15.75" x14ac:dyDescent="0.3">
      <c r="A217" s="46" t="s">
        <v>76</v>
      </c>
      <c r="B217" s="8">
        <v>2</v>
      </c>
      <c r="C217" s="77">
        <v>2</v>
      </c>
      <c r="D217" s="30"/>
      <c r="E217" s="30"/>
      <c r="F217" s="30"/>
      <c r="G217" s="30"/>
      <c r="H217" s="30">
        <v>0</v>
      </c>
      <c r="I217" s="30">
        <v>0</v>
      </c>
      <c r="J217" s="30">
        <v>0</v>
      </c>
      <c r="K217" s="30">
        <v>0</v>
      </c>
    </row>
    <row r="218" spans="1:11" ht="15.75" x14ac:dyDescent="0.3">
      <c r="A218" s="46" t="s">
        <v>78</v>
      </c>
      <c r="B218" s="8">
        <v>80</v>
      </c>
      <c r="C218" s="77">
        <v>73</v>
      </c>
      <c r="D218" s="30"/>
      <c r="E218" s="30"/>
      <c r="F218" s="30"/>
      <c r="G218" s="30"/>
      <c r="H218" s="30">
        <v>0</v>
      </c>
      <c r="I218" s="30">
        <v>0</v>
      </c>
      <c r="J218" s="30">
        <v>0</v>
      </c>
      <c r="K218" s="30">
        <v>0</v>
      </c>
    </row>
    <row r="219" spans="1:11" ht="15.75" x14ac:dyDescent="0.3">
      <c r="A219" s="46" t="s">
        <v>79</v>
      </c>
      <c r="B219" s="8">
        <v>4</v>
      </c>
      <c r="C219" s="77">
        <v>2</v>
      </c>
      <c r="D219" s="30"/>
      <c r="E219" s="30"/>
      <c r="F219" s="30"/>
      <c r="G219" s="30"/>
      <c r="H219" s="30">
        <v>0</v>
      </c>
      <c r="I219" s="30">
        <v>0</v>
      </c>
      <c r="J219" s="30">
        <v>0</v>
      </c>
      <c r="K219" s="30">
        <v>0</v>
      </c>
    </row>
    <row r="220" spans="1:11" ht="15.75" x14ac:dyDescent="0.3">
      <c r="A220" s="25" t="s">
        <v>80</v>
      </c>
      <c r="B220" s="13">
        <v>37</v>
      </c>
      <c r="C220" s="87">
        <v>35</v>
      </c>
      <c r="D220" s="35"/>
      <c r="E220" s="35"/>
      <c r="F220" s="35"/>
      <c r="G220" s="35"/>
      <c r="H220" s="35">
        <v>0</v>
      </c>
      <c r="I220" s="35">
        <v>0</v>
      </c>
      <c r="J220" s="35">
        <v>0</v>
      </c>
      <c r="K220" s="64">
        <v>0</v>
      </c>
    </row>
    <row r="221" spans="1:11" ht="15.75" x14ac:dyDescent="0.3">
      <c r="A221" s="4" t="s">
        <v>22</v>
      </c>
      <c r="B221" s="5">
        <f>B222+B228+B234+B239+B245</f>
        <v>876</v>
      </c>
      <c r="C221" s="5">
        <f>C222+C228+C234+C239+C245</f>
        <v>753</v>
      </c>
      <c r="D221" s="5">
        <f>D228+D239</f>
        <v>34</v>
      </c>
      <c r="E221" s="5">
        <f>E228+E239</f>
        <v>28</v>
      </c>
      <c r="F221" s="5">
        <f>F222+F234+F245</f>
        <v>605</v>
      </c>
      <c r="G221" s="5">
        <f>G222+G234+G245</f>
        <v>524</v>
      </c>
      <c r="H221" s="5">
        <v>0</v>
      </c>
      <c r="I221" s="5">
        <v>0</v>
      </c>
      <c r="J221" s="5">
        <v>0</v>
      </c>
      <c r="K221" s="5">
        <f>K222+K228+K234+K239+K245</f>
        <v>3302</v>
      </c>
    </row>
    <row r="222" spans="1:11" ht="15.75" x14ac:dyDescent="0.3">
      <c r="A222" s="67" t="s">
        <v>57</v>
      </c>
      <c r="B222" s="68">
        <v>19</v>
      </c>
      <c r="C222" s="68">
        <v>18</v>
      </c>
      <c r="D222" s="69"/>
      <c r="E222" s="69"/>
      <c r="F222" s="68">
        <v>406</v>
      </c>
      <c r="G222" s="68">
        <v>361</v>
      </c>
      <c r="H222" s="69">
        <v>0</v>
      </c>
      <c r="I222" s="69">
        <v>0</v>
      </c>
      <c r="J222" s="69">
        <v>0</v>
      </c>
      <c r="K222" s="159">
        <v>509</v>
      </c>
    </row>
    <row r="223" spans="1:11" ht="15.75" x14ac:dyDescent="0.3">
      <c r="A223" s="46" t="s">
        <v>75</v>
      </c>
      <c r="B223" s="8">
        <v>14</v>
      </c>
      <c r="C223" s="77">
        <v>14</v>
      </c>
      <c r="D223" s="30"/>
      <c r="E223" s="30"/>
      <c r="F223" s="30"/>
      <c r="G223" s="30"/>
      <c r="H223" s="30">
        <v>0</v>
      </c>
      <c r="I223" s="30">
        <v>0</v>
      </c>
      <c r="J223" s="30">
        <v>0</v>
      </c>
      <c r="K223" s="30">
        <v>0</v>
      </c>
    </row>
    <row r="224" spans="1:11" ht="15.75" x14ac:dyDescent="0.3">
      <c r="A224" s="46" t="s">
        <v>76</v>
      </c>
      <c r="B224" s="8">
        <v>3</v>
      </c>
      <c r="C224" s="77">
        <v>2</v>
      </c>
      <c r="D224" s="30"/>
      <c r="E224" s="30"/>
      <c r="F224" s="30"/>
      <c r="G224" s="30"/>
      <c r="H224" s="30">
        <v>0</v>
      </c>
      <c r="I224" s="30">
        <v>0</v>
      </c>
      <c r="J224" s="30">
        <v>0</v>
      </c>
      <c r="K224" s="30">
        <v>0</v>
      </c>
    </row>
    <row r="225" spans="1:11" ht="15.75" x14ac:dyDescent="0.3">
      <c r="A225" s="46" t="s">
        <v>78</v>
      </c>
      <c r="B225" s="8">
        <v>1</v>
      </c>
      <c r="C225" s="77">
        <v>1</v>
      </c>
      <c r="D225" s="30"/>
      <c r="E225" s="30"/>
      <c r="F225" s="77">
        <v>162</v>
      </c>
      <c r="G225" s="77">
        <v>140</v>
      </c>
      <c r="H225" s="30">
        <v>0</v>
      </c>
      <c r="I225" s="30">
        <v>0</v>
      </c>
      <c r="J225" s="30">
        <v>0</v>
      </c>
      <c r="K225" s="30">
        <v>0</v>
      </c>
    </row>
    <row r="226" spans="1:11" ht="15.75" x14ac:dyDescent="0.3">
      <c r="A226" s="46" t="s">
        <v>79</v>
      </c>
      <c r="B226" s="30"/>
      <c r="C226" s="89"/>
      <c r="D226" s="30"/>
      <c r="E226" s="30"/>
      <c r="F226" s="77">
        <v>189</v>
      </c>
      <c r="G226" s="77">
        <v>182</v>
      </c>
      <c r="H226" s="30"/>
      <c r="I226" s="30"/>
      <c r="J226" s="30"/>
      <c r="K226" s="30"/>
    </row>
    <row r="227" spans="1:11" ht="15.75" x14ac:dyDescent="0.3">
      <c r="A227" s="46" t="s">
        <v>80</v>
      </c>
      <c r="B227" s="8">
        <v>1</v>
      </c>
      <c r="C227" s="77">
        <v>1</v>
      </c>
      <c r="D227" s="35"/>
      <c r="E227" s="30"/>
      <c r="F227" s="77">
        <v>55</v>
      </c>
      <c r="G227" s="77">
        <v>39</v>
      </c>
      <c r="H227" s="35">
        <v>0</v>
      </c>
      <c r="I227" s="35">
        <v>0</v>
      </c>
      <c r="J227" s="35">
        <v>0</v>
      </c>
      <c r="K227" s="35">
        <v>0</v>
      </c>
    </row>
    <row r="228" spans="1:11" ht="15.75" x14ac:dyDescent="0.3">
      <c r="A228" s="70" t="s">
        <v>58</v>
      </c>
      <c r="B228" s="51">
        <v>462</v>
      </c>
      <c r="C228" s="51">
        <v>420</v>
      </c>
      <c r="D228" s="51">
        <v>1</v>
      </c>
      <c r="E228" s="111">
        <v>1</v>
      </c>
      <c r="F228" s="52"/>
      <c r="G228" s="52"/>
      <c r="H228" s="52">
        <v>0</v>
      </c>
      <c r="I228" s="52">
        <v>0</v>
      </c>
      <c r="J228" s="52">
        <v>0</v>
      </c>
      <c r="K228" s="155">
        <v>976</v>
      </c>
    </row>
    <row r="229" spans="1:11" ht="15.75" x14ac:dyDescent="0.3">
      <c r="A229" s="46" t="s">
        <v>75</v>
      </c>
      <c r="B229" s="8">
        <v>30</v>
      </c>
      <c r="C229" s="77">
        <v>30</v>
      </c>
      <c r="D229" s="30"/>
      <c r="E229" s="30"/>
      <c r="F229" s="30"/>
      <c r="G229" s="30"/>
      <c r="H229" s="30">
        <v>0</v>
      </c>
      <c r="I229" s="30">
        <v>0</v>
      </c>
      <c r="J229" s="30">
        <v>0</v>
      </c>
      <c r="K229" s="63">
        <v>0</v>
      </c>
    </row>
    <row r="230" spans="1:11" ht="15.75" x14ac:dyDescent="0.3">
      <c r="A230" s="46" t="s">
        <v>76</v>
      </c>
      <c r="B230" s="8">
        <v>5</v>
      </c>
      <c r="C230" s="77">
        <v>5</v>
      </c>
      <c r="D230" s="30"/>
      <c r="E230" s="30"/>
      <c r="F230" s="30"/>
      <c r="G230" s="30"/>
      <c r="H230" s="30">
        <v>0</v>
      </c>
      <c r="I230" s="30">
        <v>0</v>
      </c>
      <c r="J230" s="30">
        <v>0</v>
      </c>
      <c r="K230" s="30">
        <v>0</v>
      </c>
    </row>
    <row r="231" spans="1:11" ht="15.75" x14ac:dyDescent="0.3">
      <c r="A231" s="46" t="s">
        <v>78</v>
      </c>
      <c r="B231" s="8">
        <v>244</v>
      </c>
      <c r="C231" s="77">
        <v>216</v>
      </c>
      <c r="D231" s="30"/>
      <c r="E231" s="30"/>
      <c r="F231" s="30"/>
      <c r="G231" s="30"/>
      <c r="H231" s="30">
        <v>0</v>
      </c>
      <c r="I231" s="30">
        <v>0</v>
      </c>
      <c r="J231" s="30">
        <v>0</v>
      </c>
      <c r="K231" s="30">
        <v>0</v>
      </c>
    </row>
    <row r="232" spans="1:11" ht="15.75" x14ac:dyDescent="0.3">
      <c r="A232" s="46" t="s">
        <v>79</v>
      </c>
      <c r="B232" s="8">
        <v>101</v>
      </c>
      <c r="C232" s="77">
        <v>90</v>
      </c>
      <c r="D232" s="30"/>
      <c r="E232" s="30"/>
      <c r="F232" s="30"/>
      <c r="G232" s="30"/>
      <c r="H232" s="30">
        <v>0</v>
      </c>
      <c r="I232" s="30">
        <v>0</v>
      </c>
      <c r="J232" s="30">
        <v>0</v>
      </c>
      <c r="K232" s="30">
        <v>0</v>
      </c>
    </row>
    <row r="233" spans="1:11" ht="15.75" x14ac:dyDescent="0.3">
      <c r="A233" s="46" t="s">
        <v>80</v>
      </c>
      <c r="B233" s="8">
        <v>82</v>
      </c>
      <c r="C233" s="77">
        <v>79</v>
      </c>
      <c r="D233" s="8">
        <v>1</v>
      </c>
      <c r="E233" s="77">
        <v>1</v>
      </c>
      <c r="F233" s="35"/>
      <c r="G233" s="35"/>
      <c r="H233" s="35">
        <v>0</v>
      </c>
      <c r="I233" s="35">
        <v>0</v>
      </c>
      <c r="J233" s="35">
        <v>0</v>
      </c>
      <c r="K233" s="64">
        <v>0</v>
      </c>
    </row>
    <row r="234" spans="1:11" ht="15.75" x14ac:dyDescent="0.3">
      <c r="A234" s="70" t="s">
        <v>59</v>
      </c>
      <c r="B234" s="68">
        <v>22</v>
      </c>
      <c r="C234" s="68">
        <v>20</v>
      </c>
      <c r="D234" s="52"/>
      <c r="E234" s="52"/>
      <c r="F234" s="68">
        <v>71</v>
      </c>
      <c r="G234" s="68">
        <v>58</v>
      </c>
      <c r="H234" s="52">
        <v>0</v>
      </c>
      <c r="I234" s="52">
        <v>0</v>
      </c>
      <c r="J234" s="52">
        <v>0</v>
      </c>
      <c r="K234" s="155">
        <v>56</v>
      </c>
    </row>
    <row r="235" spans="1:11" ht="15.75" x14ac:dyDescent="0.3">
      <c r="A235" s="46" t="s">
        <v>75</v>
      </c>
      <c r="B235" s="8">
        <v>15</v>
      </c>
      <c r="C235" s="77">
        <v>13</v>
      </c>
      <c r="D235" s="30"/>
      <c r="E235" s="30"/>
      <c r="F235" s="30"/>
      <c r="G235" s="30"/>
      <c r="H235" s="30">
        <v>0</v>
      </c>
      <c r="I235" s="30">
        <v>0</v>
      </c>
      <c r="J235" s="30">
        <v>0</v>
      </c>
      <c r="K235" s="30">
        <v>0</v>
      </c>
    </row>
    <row r="236" spans="1:11" ht="15.75" x14ac:dyDescent="0.3">
      <c r="A236" s="46" t="s">
        <v>76</v>
      </c>
      <c r="B236" s="8">
        <v>4</v>
      </c>
      <c r="C236" s="77">
        <v>4</v>
      </c>
      <c r="D236" s="30"/>
      <c r="E236" s="30"/>
      <c r="F236" s="30"/>
      <c r="G236" s="30"/>
      <c r="H236" s="30">
        <v>0</v>
      </c>
      <c r="I236" s="30">
        <v>0</v>
      </c>
      <c r="J236" s="30">
        <v>0</v>
      </c>
      <c r="K236" s="30">
        <v>0</v>
      </c>
    </row>
    <row r="237" spans="1:11" ht="15.75" x14ac:dyDescent="0.3">
      <c r="A237" s="46" t="s">
        <v>78</v>
      </c>
      <c r="B237" s="8">
        <v>1</v>
      </c>
      <c r="C237" s="77">
        <v>1</v>
      </c>
      <c r="D237" s="30"/>
      <c r="E237" s="30"/>
      <c r="F237" s="77">
        <v>65</v>
      </c>
      <c r="G237" s="77">
        <v>54</v>
      </c>
      <c r="H237" s="30">
        <v>0</v>
      </c>
      <c r="I237" s="30">
        <v>0</v>
      </c>
      <c r="J237" s="30">
        <v>0</v>
      </c>
      <c r="K237" s="30">
        <v>0</v>
      </c>
    </row>
    <row r="238" spans="1:11" ht="15.75" x14ac:dyDescent="0.3">
      <c r="A238" s="46" t="s">
        <v>80</v>
      </c>
      <c r="B238" s="8">
        <v>2</v>
      </c>
      <c r="C238" s="77">
        <v>2</v>
      </c>
      <c r="D238" s="35"/>
      <c r="E238" s="30"/>
      <c r="F238" s="77">
        <v>6</v>
      </c>
      <c r="G238" s="77">
        <v>4</v>
      </c>
      <c r="H238" s="35">
        <v>0</v>
      </c>
      <c r="I238" s="35">
        <v>0</v>
      </c>
      <c r="J238" s="35">
        <v>0</v>
      </c>
      <c r="K238" s="35">
        <v>0</v>
      </c>
    </row>
    <row r="239" spans="1:11" ht="15.75" x14ac:dyDescent="0.3">
      <c r="A239" s="70" t="s">
        <v>60</v>
      </c>
      <c r="B239" s="51">
        <v>292</v>
      </c>
      <c r="C239" s="51">
        <v>218</v>
      </c>
      <c r="D239" s="51">
        <v>33</v>
      </c>
      <c r="E239" s="111">
        <v>27</v>
      </c>
      <c r="F239" s="52"/>
      <c r="G239" s="52"/>
      <c r="H239" s="52">
        <v>0</v>
      </c>
      <c r="I239" s="52">
        <v>0</v>
      </c>
      <c r="J239" s="52">
        <v>0</v>
      </c>
      <c r="K239" s="155">
        <v>1483</v>
      </c>
    </row>
    <row r="240" spans="1:11" ht="15.75" x14ac:dyDescent="0.3">
      <c r="A240" s="46" t="s">
        <v>75</v>
      </c>
      <c r="B240" s="8">
        <v>20</v>
      </c>
      <c r="C240" s="77">
        <v>19</v>
      </c>
      <c r="D240" s="30"/>
      <c r="E240" s="30"/>
      <c r="F240" s="30"/>
      <c r="G240" s="30"/>
      <c r="H240" s="30">
        <v>0</v>
      </c>
      <c r="I240" s="30">
        <v>0</v>
      </c>
      <c r="J240" s="30">
        <v>0</v>
      </c>
      <c r="K240" s="63">
        <v>0</v>
      </c>
    </row>
    <row r="241" spans="1:11" ht="15.75" x14ac:dyDescent="0.3">
      <c r="A241" s="46" t="s">
        <v>76</v>
      </c>
      <c r="B241" s="8">
        <v>10</v>
      </c>
      <c r="C241" s="77">
        <v>10</v>
      </c>
      <c r="D241" s="30"/>
      <c r="E241" s="30"/>
      <c r="F241" s="30"/>
      <c r="G241" s="30"/>
      <c r="H241" s="30">
        <v>0</v>
      </c>
      <c r="I241" s="30">
        <v>0</v>
      </c>
      <c r="J241" s="30">
        <v>0</v>
      </c>
      <c r="K241" s="30">
        <v>0</v>
      </c>
    </row>
    <row r="242" spans="1:11" ht="15.75" x14ac:dyDescent="0.3">
      <c r="A242" s="46" t="s">
        <v>78</v>
      </c>
      <c r="B242" s="8">
        <v>201</v>
      </c>
      <c r="C242" s="77">
        <v>136</v>
      </c>
      <c r="D242" s="8">
        <v>25</v>
      </c>
      <c r="E242" s="77">
        <v>21</v>
      </c>
      <c r="F242" s="30"/>
      <c r="G242" s="30"/>
      <c r="H242" s="30">
        <v>0</v>
      </c>
      <c r="I242" s="30">
        <v>0</v>
      </c>
      <c r="J242" s="30">
        <v>0</v>
      </c>
      <c r="K242" s="30">
        <v>0</v>
      </c>
    </row>
    <row r="243" spans="1:11" ht="15.75" x14ac:dyDescent="0.3">
      <c r="A243" s="46" t="s">
        <v>79</v>
      </c>
      <c r="B243" s="8">
        <v>13</v>
      </c>
      <c r="C243" s="77">
        <v>11</v>
      </c>
      <c r="D243" s="8">
        <v>8</v>
      </c>
      <c r="E243" s="77">
        <v>6</v>
      </c>
      <c r="F243" s="30"/>
      <c r="G243" s="30"/>
      <c r="H243" s="30">
        <v>0</v>
      </c>
      <c r="I243" s="30">
        <v>0</v>
      </c>
      <c r="J243" s="30">
        <v>0</v>
      </c>
      <c r="K243" s="30">
        <v>0</v>
      </c>
    </row>
    <row r="244" spans="1:11" ht="15.75" x14ac:dyDescent="0.3">
      <c r="A244" s="46" t="s">
        <v>80</v>
      </c>
      <c r="B244" s="8">
        <v>48</v>
      </c>
      <c r="C244" s="77">
        <v>42</v>
      </c>
      <c r="D244" s="30"/>
      <c r="E244" s="30"/>
      <c r="F244" s="35"/>
      <c r="G244" s="35"/>
      <c r="H244" s="35">
        <v>0</v>
      </c>
      <c r="I244" s="35">
        <v>0</v>
      </c>
      <c r="J244" s="35">
        <v>0</v>
      </c>
      <c r="K244" s="64">
        <v>0</v>
      </c>
    </row>
    <row r="245" spans="1:11" ht="15.75" x14ac:dyDescent="0.3">
      <c r="A245" s="70" t="s">
        <v>61</v>
      </c>
      <c r="B245" s="51">
        <v>81</v>
      </c>
      <c r="C245" s="51">
        <v>77</v>
      </c>
      <c r="D245" s="52"/>
      <c r="E245" s="52"/>
      <c r="F245" s="147">
        <v>128</v>
      </c>
      <c r="G245" s="147">
        <v>105</v>
      </c>
      <c r="H245" s="52">
        <v>0</v>
      </c>
      <c r="I245" s="52">
        <v>0</v>
      </c>
      <c r="J245" s="52">
        <v>0</v>
      </c>
      <c r="K245" s="155">
        <v>278</v>
      </c>
    </row>
    <row r="246" spans="1:11" ht="15.75" x14ac:dyDescent="0.3">
      <c r="A246" s="46" t="s">
        <v>75</v>
      </c>
      <c r="B246" s="8">
        <v>8</v>
      </c>
      <c r="C246" s="77">
        <v>8</v>
      </c>
      <c r="D246" s="30"/>
      <c r="E246" s="30"/>
      <c r="F246" s="30"/>
      <c r="G246" s="30"/>
      <c r="H246" s="30">
        <v>0</v>
      </c>
      <c r="I246" s="30">
        <v>0</v>
      </c>
      <c r="J246" s="30">
        <v>0</v>
      </c>
      <c r="K246" s="63">
        <v>0</v>
      </c>
    </row>
    <row r="247" spans="1:11" ht="15.75" x14ac:dyDescent="0.3">
      <c r="A247" s="46" t="s">
        <v>76</v>
      </c>
      <c r="B247" s="8">
        <v>5</v>
      </c>
      <c r="C247" s="77">
        <v>5</v>
      </c>
      <c r="D247" s="30"/>
      <c r="E247" s="30"/>
      <c r="F247" s="30"/>
      <c r="G247" s="30"/>
      <c r="H247" s="30">
        <v>0</v>
      </c>
      <c r="I247" s="30">
        <v>0</v>
      </c>
      <c r="J247" s="30">
        <v>0</v>
      </c>
      <c r="K247" s="30">
        <v>0</v>
      </c>
    </row>
    <row r="248" spans="1:11" ht="15.75" x14ac:dyDescent="0.3">
      <c r="A248" s="46" t="s">
        <v>78</v>
      </c>
      <c r="B248" s="8">
        <v>35</v>
      </c>
      <c r="C248" s="77">
        <v>33</v>
      </c>
      <c r="D248" s="30"/>
      <c r="E248" s="30"/>
      <c r="F248" s="30"/>
      <c r="G248" s="30"/>
      <c r="H248" s="30">
        <v>0</v>
      </c>
      <c r="I248" s="30">
        <v>0</v>
      </c>
      <c r="J248" s="30">
        <v>0</v>
      </c>
      <c r="K248" s="30">
        <v>0</v>
      </c>
    </row>
    <row r="249" spans="1:11" ht="15.75" x14ac:dyDescent="0.3">
      <c r="A249" s="46" t="s">
        <v>79</v>
      </c>
      <c r="B249" s="8">
        <v>9</v>
      </c>
      <c r="C249" s="77">
        <v>9</v>
      </c>
      <c r="D249" s="30"/>
      <c r="E249" s="30"/>
      <c r="F249" s="30"/>
      <c r="G249" s="30"/>
      <c r="H249" s="30">
        <v>0</v>
      </c>
      <c r="I249" s="30">
        <v>0</v>
      </c>
      <c r="J249" s="30">
        <v>0</v>
      </c>
      <c r="K249" s="30">
        <v>0</v>
      </c>
    </row>
    <row r="250" spans="1:11" ht="15.75" x14ac:dyDescent="0.3">
      <c r="A250" s="46" t="s">
        <v>80</v>
      </c>
      <c r="B250" s="8">
        <v>24</v>
      </c>
      <c r="C250" s="77">
        <v>22</v>
      </c>
      <c r="D250" s="30"/>
      <c r="E250" s="30"/>
      <c r="F250" s="87">
        <v>128</v>
      </c>
      <c r="G250" s="87">
        <v>105</v>
      </c>
      <c r="H250" s="30">
        <v>0</v>
      </c>
      <c r="I250" s="30">
        <v>0</v>
      </c>
      <c r="J250" s="30">
        <v>0</v>
      </c>
      <c r="K250" s="30">
        <v>0</v>
      </c>
    </row>
    <row r="251" spans="1:11" ht="15.75" x14ac:dyDescent="0.3">
      <c r="A251" s="22" t="s">
        <v>23</v>
      </c>
      <c r="B251" s="23">
        <f>B252+B258+B266+B272+B278</f>
        <v>434</v>
      </c>
      <c r="C251" s="23">
        <f>C252+C258+C266+C272+C278</f>
        <v>417</v>
      </c>
      <c r="D251" s="23">
        <f>D252+D272</f>
        <v>108</v>
      </c>
      <c r="E251" s="23">
        <f>E252+E272</f>
        <v>59</v>
      </c>
      <c r="F251" s="23">
        <f>F252+F258+F266</f>
        <v>3332</v>
      </c>
      <c r="G251" s="23">
        <f>G252+G258+G266</f>
        <v>3140</v>
      </c>
      <c r="H251" s="5">
        <v>0</v>
      </c>
      <c r="I251" s="5">
        <v>0</v>
      </c>
      <c r="J251" s="5">
        <v>0</v>
      </c>
      <c r="K251" s="23">
        <f>K252+K258+K266+K272+K278</f>
        <v>1810</v>
      </c>
    </row>
    <row r="252" spans="1:11" ht="15.75" x14ac:dyDescent="0.3">
      <c r="A252" s="57" t="s">
        <v>67</v>
      </c>
      <c r="B252" s="51">
        <v>62</v>
      </c>
      <c r="C252" s="51">
        <v>60</v>
      </c>
      <c r="D252" s="112">
        <v>101</v>
      </c>
      <c r="E252" s="112">
        <v>52</v>
      </c>
      <c r="F252" s="112">
        <v>6</v>
      </c>
      <c r="G252" s="118">
        <v>6</v>
      </c>
      <c r="H252" s="52">
        <v>0</v>
      </c>
      <c r="I252" s="52">
        <v>0</v>
      </c>
      <c r="J252" s="52">
        <v>0</v>
      </c>
      <c r="K252" s="155">
        <v>361</v>
      </c>
    </row>
    <row r="253" spans="1:11" ht="15.75" x14ac:dyDescent="0.3">
      <c r="A253" s="26" t="s">
        <v>75</v>
      </c>
      <c r="B253" s="14">
        <v>10</v>
      </c>
      <c r="C253" s="88">
        <v>10</v>
      </c>
      <c r="D253" s="71"/>
      <c r="E253" s="71"/>
      <c r="F253" s="71"/>
      <c r="G253" s="71"/>
      <c r="H253" s="71">
        <v>0</v>
      </c>
      <c r="I253" s="71">
        <v>0</v>
      </c>
      <c r="J253" s="71">
        <v>0</v>
      </c>
      <c r="K253" s="63">
        <v>0</v>
      </c>
    </row>
    <row r="254" spans="1:11" ht="15.75" x14ac:dyDescent="0.3">
      <c r="A254" s="26" t="s">
        <v>76</v>
      </c>
      <c r="B254" s="14">
        <v>3</v>
      </c>
      <c r="C254" s="88">
        <v>3</v>
      </c>
      <c r="D254" s="71"/>
      <c r="E254" s="71"/>
      <c r="F254" s="71"/>
      <c r="G254" s="30"/>
      <c r="H254" s="71">
        <v>0</v>
      </c>
      <c r="I254" s="71">
        <v>0</v>
      </c>
      <c r="J254" s="71">
        <v>0</v>
      </c>
      <c r="K254" s="30">
        <v>0</v>
      </c>
    </row>
    <row r="255" spans="1:11" ht="15.75" x14ac:dyDescent="0.3">
      <c r="A255" s="26" t="s">
        <v>78</v>
      </c>
      <c r="B255" s="14">
        <v>19</v>
      </c>
      <c r="C255" s="88">
        <v>18</v>
      </c>
      <c r="D255" s="14">
        <v>73</v>
      </c>
      <c r="E255" s="88">
        <v>44</v>
      </c>
      <c r="F255" s="117">
        <v>2</v>
      </c>
      <c r="G255" s="117">
        <v>2</v>
      </c>
      <c r="H255" s="71">
        <v>0</v>
      </c>
      <c r="I255" s="71">
        <v>0</v>
      </c>
      <c r="J255" s="71">
        <v>0</v>
      </c>
      <c r="K255" s="30">
        <v>0</v>
      </c>
    </row>
    <row r="256" spans="1:11" ht="15.75" x14ac:dyDescent="0.3">
      <c r="A256" s="26" t="s">
        <v>79</v>
      </c>
      <c r="B256" s="14">
        <v>7</v>
      </c>
      <c r="C256" s="88">
        <v>7</v>
      </c>
      <c r="D256" s="14">
        <v>26</v>
      </c>
      <c r="E256" s="88">
        <v>6</v>
      </c>
      <c r="F256" s="117"/>
      <c r="G256" s="117"/>
      <c r="H256" s="71">
        <v>0</v>
      </c>
      <c r="I256" s="71">
        <v>0</v>
      </c>
      <c r="J256" s="71">
        <v>0</v>
      </c>
      <c r="K256" s="30">
        <v>0</v>
      </c>
    </row>
    <row r="257" spans="1:11" ht="15.75" x14ac:dyDescent="0.3">
      <c r="A257" s="26" t="s">
        <v>80</v>
      </c>
      <c r="B257" s="14">
        <v>23</v>
      </c>
      <c r="C257" s="88">
        <v>22</v>
      </c>
      <c r="D257" s="134">
        <v>2</v>
      </c>
      <c r="E257" s="134">
        <v>2</v>
      </c>
      <c r="F257" s="117">
        <v>4</v>
      </c>
      <c r="G257" s="117">
        <v>4</v>
      </c>
      <c r="H257" s="71">
        <v>0</v>
      </c>
      <c r="I257" s="71">
        <v>0</v>
      </c>
      <c r="J257" s="71">
        <v>0</v>
      </c>
      <c r="K257" s="35">
        <v>0</v>
      </c>
    </row>
    <row r="258" spans="1:11" ht="15.75" x14ac:dyDescent="0.3">
      <c r="A258" s="15" t="s">
        <v>66</v>
      </c>
      <c r="B258" s="6">
        <v>79</v>
      </c>
      <c r="C258" s="6">
        <v>78</v>
      </c>
      <c r="D258" s="28"/>
      <c r="E258" s="28"/>
      <c r="F258" s="114">
        <v>3200</v>
      </c>
      <c r="G258" s="114">
        <v>3089</v>
      </c>
      <c r="H258" s="28">
        <v>0</v>
      </c>
      <c r="I258" s="28">
        <v>0</v>
      </c>
      <c r="J258" s="28">
        <v>0</v>
      </c>
      <c r="K258" s="158">
        <v>700</v>
      </c>
    </row>
    <row r="259" spans="1:11" ht="15.75" x14ac:dyDescent="0.3">
      <c r="A259" s="54" t="s">
        <v>75</v>
      </c>
      <c r="B259" s="7">
        <v>64</v>
      </c>
      <c r="C259" s="76">
        <v>63</v>
      </c>
      <c r="D259" s="29"/>
      <c r="E259" s="29"/>
      <c r="F259" s="29"/>
      <c r="G259" s="29"/>
      <c r="H259" s="29">
        <v>0</v>
      </c>
      <c r="I259" s="29">
        <v>0</v>
      </c>
      <c r="J259" s="29">
        <v>0</v>
      </c>
      <c r="K259" s="29">
        <v>0</v>
      </c>
    </row>
    <row r="260" spans="1:11" ht="15.75" x14ac:dyDescent="0.3">
      <c r="A260" s="55" t="s">
        <v>76</v>
      </c>
      <c r="B260" s="8">
        <v>15</v>
      </c>
      <c r="C260" s="77">
        <v>15</v>
      </c>
      <c r="D260" s="30"/>
      <c r="E260" s="30"/>
      <c r="F260" s="30"/>
      <c r="G260" s="30"/>
      <c r="H260" s="30">
        <v>0</v>
      </c>
      <c r="I260" s="30">
        <v>0</v>
      </c>
      <c r="J260" s="30">
        <v>0</v>
      </c>
      <c r="K260" s="30">
        <v>0</v>
      </c>
    </row>
    <row r="261" spans="1:11" ht="15.75" x14ac:dyDescent="0.3">
      <c r="A261" s="55" t="s">
        <v>78</v>
      </c>
      <c r="B261" s="30"/>
      <c r="C261" s="89"/>
      <c r="D261" s="30"/>
      <c r="E261" s="30"/>
      <c r="F261" s="113">
        <v>564</v>
      </c>
      <c r="G261" s="146">
        <v>564</v>
      </c>
      <c r="H261" s="30">
        <v>0</v>
      </c>
      <c r="I261" s="30">
        <v>0</v>
      </c>
      <c r="J261" s="30">
        <v>0</v>
      </c>
      <c r="K261" s="30">
        <v>0</v>
      </c>
    </row>
    <row r="262" spans="1:11" ht="15.75" x14ac:dyDescent="0.3">
      <c r="A262" s="55" t="s">
        <v>82</v>
      </c>
      <c r="B262" s="30"/>
      <c r="C262" s="89"/>
      <c r="D262" s="30"/>
      <c r="E262" s="30"/>
      <c r="F262" s="113">
        <v>1508</v>
      </c>
      <c r="G262" s="146">
        <v>1508</v>
      </c>
      <c r="H262" s="30">
        <v>0</v>
      </c>
      <c r="I262" s="30">
        <v>0</v>
      </c>
      <c r="J262" s="30">
        <v>0</v>
      </c>
      <c r="K262" s="30">
        <v>0</v>
      </c>
    </row>
    <row r="263" spans="1:11" ht="15.75" x14ac:dyDescent="0.3">
      <c r="A263" s="55" t="s">
        <v>79</v>
      </c>
      <c r="B263" s="30"/>
      <c r="C263" s="89"/>
      <c r="D263" s="30"/>
      <c r="E263" s="30"/>
      <c r="F263" s="113">
        <v>758</v>
      </c>
      <c r="G263" s="146">
        <v>758</v>
      </c>
      <c r="H263" s="30">
        <v>0</v>
      </c>
      <c r="I263" s="30">
        <v>0</v>
      </c>
      <c r="J263" s="30">
        <v>0</v>
      </c>
      <c r="K263" s="30">
        <v>0</v>
      </c>
    </row>
    <row r="264" spans="1:11" ht="15.75" x14ac:dyDescent="0.3">
      <c r="A264" s="148" t="s">
        <v>81</v>
      </c>
      <c r="B264" s="30"/>
      <c r="C264" s="89"/>
      <c r="D264" s="30"/>
      <c r="E264" s="30"/>
      <c r="F264" s="113">
        <v>259</v>
      </c>
      <c r="G264" s="146">
        <v>259</v>
      </c>
      <c r="H264" s="30">
        <v>0</v>
      </c>
      <c r="I264" s="30">
        <v>0</v>
      </c>
      <c r="J264" s="30">
        <v>0</v>
      </c>
      <c r="K264" s="30">
        <v>0</v>
      </c>
    </row>
    <row r="265" spans="1:11" ht="15.75" x14ac:dyDescent="0.3">
      <c r="A265" s="148" t="s">
        <v>190</v>
      </c>
      <c r="B265" s="30"/>
      <c r="C265" s="89"/>
      <c r="D265" s="30"/>
      <c r="E265" s="30"/>
      <c r="F265" s="113">
        <v>111</v>
      </c>
      <c r="G265" s="146"/>
      <c r="H265" s="30"/>
      <c r="I265" s="30"/>
      <c r="J265" s="30"/>
      <c r="K265" s="30"/>
    </row>
    <row r="266" spans="1:11" ht="15.75" x14ac:dyDescent="0.3">
      <c r="A266" s="15" t="s">
        <v>65</v>
      </c>
      <c r="B266" s="6">
        <v>22</v>
      </c>
      <c r="C266" s="6">
        <v>22</v>
      </c>
      <c r="D266" s="28"/>
      <c r="E266" s="28"/>
      <c r="F266" s="114">
        <v>126</v>
      </c>
      <c r="G266" s="114">
        <v>45</v>
      </c>
      <c r="H266" s="28">
        <v>0</v>
      </c>
      <c r="I266" s="28">
        <v>0</v>
      </c>
      <c r="J266" s="28">
        <v>0</v>
      </c>
      <c r="K266" s="158">
        <v>190</v>
      </c>
    </row>
    <row r="267" spans="1:11" ht="15.75" x14ac:dyDescent="0.3">
      <c r="A267" s="54" t="s">
        <v>75</v>
      </c>
      <c r="B267" s="7">
        <v>17</v>
      </c>
      <c r="C267" s="76">
        <v>17</v>
      </c>
      <c r="D267" s="29"/>
      <c r="E267" s="29"/>
      <c r="F267" s="29"/>
      <c r="G267" s="29"/>
      <c r="H267" s="29">
        <v>0</v>
      </c>
      <c r="I267" s="29">
        <v>0</v>
      </c>
      <c r="J267" s="29">
        <v>0</v>
      </c>
      <c r="K267" s="29">
        <v>0</v>
      </c>
    </row>
    <row r="268" spans="1:11" ht="15.75" x14ac:dyDescent="0.3">
      <c r="A268" s="55" t="s">
        <v>76</v>
      </c>
      <c r="B268" s="8">
        <v>2</v>
      </c>
      <c r="C268" s="77">
        <v>2</v>
      </c>
      <c r="D268" s="30"/>
      <c r="E268" s="30"/>
      <c r="F268" s="30"/>
      <c r="G268" s="30"/>
      <c r="H268" s="30">
        <v>0</v>
      </c>
      <c r="I268" s="30">
        <v>0</v>
      </c>
      <c r="J268" s="30">
        <v>0</v>
      </c>
      <c r="K268" s="30">
        <v>0</v>
      </c>
    </row>
    <row r="269" spans="1:11" ht="15.75" x14ac:dyDescent="0.3">
      <c r="A269" s="55" t="s">
        <v>78</v>
      </c>
      <c r="B269" s="8">
        <v>1</v>
      </c>
      <c r="C269" s="77">
        <v>1</v>
      </c>
      <c r="D269" s="30"/>
      <c r="E269" s="30"/>
      <c r="F269" s="115">
        <v>98</v>
      </c>
      <c r="G269" s="115">
        <v>28</v>
      </c>
      <c r="H269" s="30">
        <v>0</v>
      </c>
      <c r="I269" s="30">
        <v>0</v>
      </c>
      <c r="J269" s="30">
        <v>0</v>
      </c>
      <c r="K269" s="30">
        <v>0</v>
      </c>
    </row>
    <row r="270" spans="1:11" ht="15.75" x14ac:dyDescent="0.3">
      <c r="A270" s="55" t="s">
        <v>79</v>
      </c>
      <c r="B270" s="30"/>
      <c r="C270" s="89"/>
      <c r="D270" s="30"/>
      <c r="E270" s="30"/>
      <c r="F270" s="115">
        <v>14</v>
      </c>
      <c r="G270" s="115">
        <v>3</v>
      </c>
      <c r="H270" s="30"/>
      <c r="I270" s="30"/>
      <c r="J270" s="30"/>
      <c r="K270" s="30"/>
    </row>
    <row r="271" spans="1:11" ht="15.75" x14ac:dyDescent="0.3">
      <c r="A271" s="56" t="s">
        <v>80</v>
      </c>
      <c r="B271" s="27">
        <v>2</v>
      </c>
      <c r="C271" s="82">
        <v>2</v>
      </c>
      <c r="D271" s="36"/>
      <c r="E271" s="30"/>
      <c r="F271" s="116">
        <v>14</v>
      </c>
      <c r="G271" s="116">
        <v>14</v>
      </c>
      <c r="H271" s="36">
        <v>0</v>
      </c>
      <c r="I271" s="36">
        <v>0</v>
      </c>
      <c r="J271" s="36">
        <v>0</v>
      </c>
      <c r="K271" s="36">
        <v>0</v>
      </c>
    </row>
    <row r="272" spans="1:11" ht="15.75" x14ac:dyDescent="0.3">
      <c r="A272" s="74" t="s">
        <v>63</v>
      </c>
      <c r="B272" s="66">
        <v>111</v>
      </c>
      <c r="C272" s="66">
        <v>103</v>
      </c>
      <c r="D272" s="66">
        <v>7</v>
      </c>
      <c r="E272" s="111">
        <v>7</v>
      </c>
      <c r="F272" s="58"/>
      <c r="G272" s="58"/>
      <c r="H272" s="58">
        <v>0</v>
      </c>
      <c r="I272" s="58">
        <v>0</v>
      </c>
      <c r="J272" s="58">
        <v>0</v>
      </c>
      <c r="K272" s="156">
        <v>222</v>
      </c>
    </row>
    <row r="273" spans="1:11" ht="15.75" x14ac:dyDescent="0.3">
      <c r="A273" s="54" t="s">
        <v>75</v>
      </c>
      <c r="B273" s="7">
        <v>21</v>
      </c>
      <c r="C273" s="76">
        <v>21</v>
      </c>
      <c r="D273" s="29"/>
      <c r="E273" s="30"/>
      <c r="F273" s="29"/>
      <c r="G273" s="29"/>
      <c r="H273" s="29">
        <v>0</v>
      </c>
      <c r="I273" s="29">
        <v>0</v>
      </c>
      <c r="J273" s="29">
        <v>0</v>
      </c>
      <c r="K273" s="29">
        <v>0</v>
      </c>
    </row>
    <row r="274" spans="1:11" ht="15.75" x14ac:dyDescent="0.3">
      <c r="A274" s="55" t="s">
        <v>76</v>
      </c>
      <c r="B274" s="8">
        <v>4</v>
      </c>
      <c r="C274" s="77">
        <v>4</v>
      </c>
      <c r="D274" s="30"/>
      <c r="E274" s="30"/>
      <c r="F274" s="30"/>
      <c r="G274" s="30"/>
      <c r="H274" s="30">
        <v>0</v>
      </c>
      <c r="I274" s="30">
        <v>0</v>
      </c>
      <c r="J274" s="30">
        <v>0</v>
      </c>
      <c r="K274" s="30">
        <v>0</v>
      </c>
    </row>
    <row r="275" spans="1:11" ht="15.75" x14ac:dyDescent="0.3">
      <c r="A275" s="55" t="s">
        <v>78</v>
      </c>
      <c r="B275" s="8">
        <v>68</v>
      </c>
      <c r="C275" s="77">
        <v>62</v>
      </c>
      <c r="D275" s="8">
        <v>5</v>
      </c>
      <c r="E275" s="77">
        <v>5</v>
      </c>
      <c r="F275" s="30"/>
      <c r="G275" s="30"/>
      <c r="H275" s="30">
        <v>0</v>
      </c>
      <c r="I275" s="30">
        <v>0</v>
      </c>
      <c r="J275" s="30">
        <v>0</v>
      </c>
      <c r="K275" s="30">
        <v>0</v>
      </c>
    </row>
    <row r="276" spans="1:11" ht="15.75" x14ac:dyDescent="0.3">
      <c r="A276" s="55" t="s">
        <v>79</v>
      </c>
      <c r="B276" s="8">
        <v>8</v>
      </c>
      <c r="C276" s="77">
        <v>6</v>
      </c>
      <c r="D276" s="8">
        <v>2</v>
      </c>
      <c r="E276" s="77">
        <v>2</v>
      </c>
      <c r="F276" s="30"/>
      <c r="G276" s="30"/>
      <c r="H276" s="30">
        <v>0</v>
      </c>
      <c r="I276" s="30">
        <v>0</v>
      </c>
      <c r="J276" s="30">
        <v>0</v>
      </c>
      <c r="K276" s="30">
        <v>0</v>
      </c>
    </row>
    <row r="277" spans="1:11" ht="15.75" x14ac:dyDescent="0.3">
      <c r="A277" s="56" t="s">
        <v>80</v>
      </c>
      <c r="B277" s="27">
        <v>10</v>
      </c>
      <c r="C277" s="82">
        <v>10</v>
      </c>
      <c r="D277" s="36"/>
      <c r="E277" s="36"/>
      <c r="F277" s="36"/>
      <c r="G277" s="36"/>
      <c r="H277" s="36">
        <v>0</v>
      </c>
      <c r="I277" s="36">
        <v>0</v>
      </c>
      <c r="J277" s="36">
        <v>0</v>
      </c>
      <c r="K277" s="36">
        <v>0</v>
      </c>
    </row>
    <row r="278" spans="1:11" ht="15.75" x14ac:dyDescent="0.3">
      <c r="A278" s="74" t="s">
        <v>64</v>
      </c>
      <c r="B278" s="66">
        <v>160</v>
      </c>
      <c r="C278" s="66">
        <v>154</v>
      </c>
      <c r="D278" s="58"/>
      <c r="E278" s="58"/>
      <c r="F278" s="58"/>
      <c r="G278" s="58"/>
      <c r="H278" s="58">
        <v>0</v>
      </c>
      <c r="I278" s="58">
        <v>0</v>
      </c>
      <c r="J278" s="58">
        <v>0</v>
      </c>
      <c r="K278" s="156">
        <v>337</v>
      </c>
    </row>
    <row r="279" spans="1:11" ht="15.75" x14ac:dyDescent="0.3">
      <c r="A279" s="54" t="s">
        <v>75</v>
      </c>
      <c r="B279" s="7">
        <v>9</v>
      </c>
      <c r="C279" s="76">
        <v>9</v>
      </c>
      <c r="D279" s="29"/>
      <c r="E279" s="29"/>
      <c r="F279" s="29"/>
      <c r="G279" s="29"/>
      <c r="H279" s="29">
        <v>0</v>
      </c>
      <c r="I279" s="29">
        <v>0</v>
      </c>
      <c r="J279" s="29">
        <v>0</v>
      </c>
      <c r="K279" s="29">
        <v>0</v>
      </c>
    </row>
    <row r="280" spans="1:11" ht="15.75" x14ac:dyDescent="0.3">
      <c r="A280" s="55" t="s">
        <v>76</v>
      </c>
      <c r="B280" s="8">
        <v>6</v>
      </c>
      <c r="C280" s="77">
        <v>6</v>
      </c>
      <c r="D280" s="30"/>
      <c r="E280" s="30"/>
      <c r="F280" s="30"/>
      <c r="G280" s="30"/>
      <c r="H280" s="30">
        <v>0</v>
      </c>
      <c r="I280" s="30">
        <v>0</v>
      </c>
      <c r="J280" s="30">
        <v>0</v>
      </c>
      <c r="K280" s="30">
        <v>0</v>
      </c>
    </row>
    <row r="281" spans="1:11" ht="15.75" x14ac:dyDescent="0.3">
      <c r="A281" s="55" t="s">
        <v>78</v>
      </c>
      <c r="B281" s="8">
        <v>98</v>
      </c>
      <c r="C281" s="77">
        <v>94</v>
      </c>
      <c r="D281" s="30"/>
      <c r="E281" s="30"/>
      <c r="F281" s="30"/>
      <c r="G281" s="30"/>
      <c r="H281" s="30">
        <v>0</v>
      </c>
      <c r="I281" s="30">
        <v>0</v>
      </c>
      <c r="J281" s="30">
        <v>0</v>
      </c>
      <c r="K281" s="30">
        <v>0</v>
      </c>
    </row>
    <row r="282" spans="1:11" ht="15.75" x14ac:dyDescent="0.3">
      <c r="A282" s="55" t="s">
        <v>79</v>
      </c>
      <c r="B282" s="8">
        <v>17</v>
      </c>
      <c r="C282" s="77">
        <v>15</v>
      </c>
      <c r="D282" s="30"/>
      <c r="E282" s="30"/>
      <c r="F282" s="30"/>
      <c r="G282" s="30"/>
      <c r="H282" s="30">
        <v>0</v>
      </c>
      <c r="I282" s="30">
        <v>0</v>
      </c>
      <c r="J282" s="30">
        <v>0</v>
      </c>
      <c r="K282" s="30">
        <v>0</v>
      </c>
    </row>
    <row r="283" spans="1:11" ht="15.75" x14ac:dyDescent="0.3">
      <c r="A283" s="56" t="s">
        <v>80</v>
      </c>
      <c r="B283" s="27">
        <v>30</v>
      </c>
      <c r="C283" s="82">
        <v>30</v>
      </c>
      <c r="D283" s="36"/>
      <c r="E283" s="36"/>
      <c r="F283" s="36"/>
      <c r="G283" s="36"/>
      <c r="H283" s="36">
        <v>0</v>
      </c>
      <c r="I283" s="36">
        <v>0</v>
      </c>
      <c r="J283" s="36">
        <v>0</v>
      </c>
      <c r="K283" s="36">
        <v>0</v>
      </c>
    </row>
    <row r="284" spans="1:11" ht="15.75" x14ac:dyDescent="0.3">
      <c r="A284" s="4" t="s">
        <v>24</v>
      </c>
      <c r="B284" s="5">
        <f>B285</f>
        <v>98</v>
      </c>
      <c r="C284" s="5">
        <f>C285</f>
        <v>93</v>
      </c>
      <c r="D284" s="5">
        <f>D285</f>
        <v>80</v>
      </c>
      <c r="E284" s="5">
        <f>E285</f>
        <v>71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f>K285</f>
        <v>135</v>
      </c>
    </row>
    <row r="285" spans="1:11" ht="15.75" x14ac:dyDescent="0.3">
      <c r="A285" s="18" t="s">
        <v>68</v>
      </c>
      <c r="B285" s="9">
        <v>98</v>
      </c>
      <c r="C285" s="132">
        <v>93</v>
      </c>
      <c r="D285" s="132">
        <v>80</v>
      </c>
      <c r="E285" s="132">
        <v>71</v>
      </c>
      <c r="F285" s="133">
        <v>0</v>
      </c>
      <c r="G285" s="31">
        <v>0</v>
      </c>
      <c r="H285" s="31">
        <v>0</v>
      </c>
      <c r="I285" s="31">
        <v>0</v>
      </c>
      <c r="J285" s="31">
        <v>0</v>
      </c>
      <c r="K285" s="157">
        <v>135</v>
      </c>
    </row>
    <row r="286" spans="1:11" ht="15.75" x14ac:dyDescent="0.3">
      <c r="A286" s="19" t="s">
        <v>75</v>
      </c>
      <c r="B286" s="10">
        <v>13</v>
      </c>
      <c r="C286" s="77">
        <v>12</v>
      </c>
      <c r="D286" s="30"/>
      <c r="E286" s="30"/>
      <c r="F286" s="30">
        <v>0</v>
      </c>
      <c r="G286" s="32">
        <v>0</v>
      </c>
      <c r="H286" s="32">
        <v>0</v>
      </c>
      <c r="I286" s="32">
        <v>0</v>
      </c>
      <c r="J286" s="32">
        <v>0</v>
      </c>
      <c r="K286" s="32">
        <v>0</v>
      </c>
    </row>
    <row r="287" spans="1:11" ht="15.75" x14ac:dyDescent="0.3">
      <c r="A287" s="20" t="s">
        <v>76</v>
      </c>
      <c r="B287" s="8">
        <v>5</v>
      </c>
      <c r="C287" s="77">
        <v>5</v>
      </c>
      <c r="D287" s="30"/>
      <c r="E287" s="30"/>
      <c r="F287" s="30"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</row>
    <row r="288" spans="1:11" ht="15.75" x14ac:dyDescent="0.3">
      <c r="A288" s="20" t="s">
        <v>78</v>
      </c>
      <c r="B288" s="8">
        <v>55</v>
      </c>
      <c r="C288" s="77">
        <v>51</v>
      </c>
      <c r="D288" s="8">
        <v>60</v>
      </c>
      <c r="E288" s="77">
        <v>54</v>
      </c>
      <c r="F288" s="30"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</row>
    <row r="289" spans="1:11" ht="15.75" x14ac:dyDescent="0.3">
      <c r="A289" s="20" t="s">
        <v>79</v>
      </c>
      <c r="B289" s="8">
        <v>6</v>
      </c>
      <c r="C289" s="77">
        <v>6</v>
      </c>
      <c r="D289" s="30"/>
      <c r="E289" s="30"/>
      <c r="F289" s="30"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</row>
    <row r="290" spans="1:11" ht="15.75" x14ac:dyDescent="0.3">
      <c r="A290" s="21" t="s">
        <v>80</v>
      </c>
      <c r="B290" s="11">
        <v>19</v>
      </c>
      <c r="C290" s="80">
        <v>19</v>
      </c>
      <c r="D290" s="11">
        <v>20</v>
      </c>
      <c r="E290" s="80">
        <v>17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</row>
    <row r="291" spans="1:11" ht="15.75" x14ac:dyDescent="0.3">
      <c r="A291" s="22" t="s">
        <v>25</v>
      </c>
      <c r="B291" s="23">
        <f>B292+B295+B301</f>
        <v>1500</v>
      </c>
      <c r="C291" s="23">
        <f>C292+C295+C301</f>
        <v>1336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23">
        <f>K292+K295+K301</f>
        <v>796</v>
      </c>
    </row>
    <row r="292" spans="1:11" ht="15.75" x14ac:dyDescent="0.3">
      <c r="A292" s="15" t="s">
        <v>184</v>
      </c>
      <c r="B292" s="6">
        <v>4</v>
      </c>
      <c r="C292" s="6">
        <v>4</v>
      </c>
      <c r="D292" s="31">
        <v>0</v>
      </c>
      <c r="E292" s="31">
        <v>0</v>
      </c>
      <c r="F292" s="31">
        <v>0</v>
      </c>
      <c r="G292" s="31">
        <v>0</v>
      </c>
      <c r="H292" s="31">
        <v>0</v>
      </c>
      <c r="I292" s="31">
        <v>0</v>
      </c>
      <c r="J292" s="31">
        <v>0</v>
      </c>
      <c r="K292" s="75"/>
    </row>
    <row r="293" spans="1:11" ht="15.75" x14ac:dyDescent="0.3">
      <c r="A293" s="54" t="s">
        <v>75</v>
      </c>
      <c r="B293" s="7">
        <v>3</v>
      </c>
      <c r="C293" s="76">
        <v>3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/>
    </row>
    <row r="294" spans="1:11" ht="15.75" x14ac:dyDescent="0.3">
      <c r="A294" s="56" t="s">
        <v>78</v>
      </c>
      <c r="B294" s="27">
        <v>1</v>
      </c>
      <c r="C294" s="82">
        <v>1</v>
      </c>
      <c r="D294" s="36">
        <v>0</v>
      </c>
      <c r="E294" s="36">
        <v>0</v>
      </c>
      <c r="F294" s="36">
        <v>0</v>
      </c>
      <c r="G294" s="36">
        <v>0</v>
      </c>
      <c r="H294" s="36">
        <v>0</v>
      </c>
      <c r="I294" s="36">
        <v>0</v>
      </c>
      <c r="J294" s="36">
        <v>0</v>
      </c>
      <c r="K294" s="36"/>
    </row>
    <row r="295" spans="1:11" ht="15.75" x14ac:dyDescent="0.3">
      <c r="A295" s="72" t="s">
        <v>69</v>
      </c>
      <c r="B295" s="73">
        <v>733</v>
      </c>
      <c r="C295" s="73">
        <v>702</v>
      </c>
      <c r="D295" s="58">
        <v>0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162">
        <v>527</v>
      </c>
    </row>
    <row r="296" spans="1:11" ht="15.75" x14ac:dyDescent="0.3">
      <c r="A296" s="26" t="s">
        <v>75</v>
      </c>
      <c r="B296" s="146">
        <v>22</v>
      </c>
      <c r="C296" s="146">
        <v>22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</row>
    <row r="297" spans="1:11" ht="15.75" x14ac:dyDescent="0.3">
      <c r="A297" s="26" t="s">
        <v>76</v>
      </c>
      <c r="B297" s="146">
        <v>8</v>
      </c>
      <c r="C297" s="146">
        <v>8</v>
      </c>
      <c r="D297" s="30">
        <v>0</v>
      </c>
      <c r="E297" s="30">
        <v>0</v>
      </c>
      <c r="F297" s="30"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</row>
    <row r="298" spans="1:11" ht="15.75" x14ac:dyDescent="0.3">
      <c r="A298" s="26" t="s">
        <v>78</v>
      </c>
      <c r="B298" s="146">
        <v>158</v>
      </c>
      <c r="C298" s="146">
        <v>145</v>
      </c>
      <c r="D298" s="30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</row>
    <row r="299" spans="1:11" ht="15.75" x14ac:dyDescent="0.3">
      <c r="A299" s="26" t="s">
        <v>79</v>
      </c>
      <c r="B299" s="146">
        <v>40</v>
      </c>
      <c r="C299" s="146">
        <v>36</v>
      </c>
      <c r="D299" s="30">
        <v>0</v>
      </c>
      <c r="E299" s="30">
        <v>0</v>
      </c>
      <c r="F299" s="30"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</row>
    <row r="300" spans="1:11" ht="15.75" x14ac:dyDescent="0.3">
      <c r="A300" s="26" t="s">
        <v>80</v>
      </c>
      <c r="B300" s="146">
        <v>505</v>
      </c>
      <c r="C300" s="146">
        <v>491</v>
      </c>
      <c r="D300" s="36">
        <v>0</v>
      </c>
      <c r="E300" s="36">
        <v>0</v>
      </c>
      <c r="F300" s="36">
        <v>0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</row>
    <row r="301" spans="1:11" ht="15.75" x14ac:dyDescent="0.3">
      <c r="A301" s="57" t="s">
        <v>70</v>
      </c>
      <c r="B301" s="51">
        <v>763</v>
      </c>
      <c r="C301" s="51">
        <v>630</v>
      </c>
      <c r="D301" s="58">
        <v>0</v>
      </c>
      <c r="E301" s="58">
        <v>0</v>
      </c>
      <c r="F301" s="58">
        <v>0</v>
      </c>
      <c r="G301" s="58">
        <v>0</v>
      </c>
      <c r="H301" s="58">
        <v>0</v>
      </c>
      <c r="I301" s="58">
        <v>0</v>
      </c>
      <c r="J301" s="58">
        <v>0</v>
      </c>
      <c r="K301" s="155">
        <v>269</v>
      </c>
    </row>
    <row r="302" spans="1:11" ht="15.75" x14ac:dyDescent="0.3">
      <c r="A302" s="26" t="s">
        <v>75</v>
      </c>
      <c r="B302" s="14">
        <v>7</v>
      </c>
      <c r="C302" s="88">
        <v>7</v>
      </c>
      <c r="D302" s="29">
        <v>0</v>
      </c>
      <c r="E302" s="29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</row>
    <row r="303" spans="1:11" ht="15.75" x14ac:dyDescent="0.3">
      <c r="A303" s="26" t="s">
        <v>76</v>
      </c>
      <c r="B303" s="14">
        <v>3</v>
      </c>
      <c r="C303" s="88">
        <v>3</v>
      </c>
      <c r="D303" s="30">
        <v>0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</row>
    <row r="304" spans="1:11" ht="15.75" x14ac:dyDescent="0.3">
      <c r="A304" s="26" t="s">
        <v>78</v>
      </c>
      <c r="B304" s="14">
        <v>26</v>
      </c>
      <c r="C304" s="88">
        <v>23</v>
      </c>
      <c r="D304" s="30">
        <v>0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</row>
    <row r="305" spans="1:11" ht="15.75" x14ac:dyDescent="0.3">
      <c r="A305" s="26" t="s">
        <v>79</v>
      </c>
      <c r="B305" s="14">
        <v>7</v>
      </c>
      <c r="C305" s="88">
        <v>2</v>
      </c>
      <c r="D305" s="30">
        <v>0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v>0</v>
      </c>
    </row>
    <row r="306" spans="1:11" ht="15.75" x14ac:dyDescent="0.3">
      <c r="A306" s="26" t="s">
        <v>80</v>
      </c>
      <c r="B306" s="14">
        <v>720</v>
      </c>
      <c r="C306" s="88">
        <v>595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</row>
    <row r="307" spans="1:11" ht="15.75" x14ac:dyDescent="0.3">
      <c r="A307" s="22" t="s">
        <v>26</v>
      </c>
      <c r="B307" s="23">
        <f>B308</f>
        <v>170</v>
      </c>
      <c r="C307" s="23">
        <f>C308</f>
        <v>148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23">
        <f>K308</f>
        <v>17</v>
      </c>
    </row>
    <row r="308" spans="1:11" ht="15.75" x14ac:dyDescent="0.3">
      <c r="A308" s="57" t="s">
        <v>71</v>
      </c>
      <c r="B308" s="51">
        <v>170</v>
      </c>
      <c r="C308" s="51">
        <v>148</v>
      </c>
      <c r="D308" s="58">
        <v>0</v>
      </c>
      <c r="E308" s="58">
        <v>0</v>
      </c>
      <c r="F308" s="58">
        <v>0</v>
      </c>
      <c r="G308" s="58">
        <v>0</v>
      </c>
      <c r="H308" s="58">
        <v>0</v>
      </c>
      <c r="I308" s="58">
        <v>0</v>
      </c>
      <c r="J308" s="58">
        <v>0</v>
      </c>
      <c r="K308" s="155">
        <v>17</v>
      </c>
    </row>
    <row r="309" spans="1:11" ht="15.75" x14ac:dyDescent="0.3">
      <c r="A309" s="26" t="s">
        <v>75</v>
      </c>
      <c r="B309" s="14">
        <v>10</v>
      </c>
      <c r="C309" s="88">
        <v>10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</row>
    <row r="310" spans="1:11" ht="15.75" x14ac:dyDescent="0.3">
      <c r="A310" s="26" t="s">
        <v>76</v>
      </c>
      <c r="B310" s="14">
        <v>6</v>
      </c>
      <c r="C310" s="88">
        <v>5</v>
      </c>
      <c r="D310" s="30">
        <v>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</row>
    <row r="311" spans="1:11" ht="15.75" x14ac:dyDescent="0.3">
      <c r="A311" s="26" t="s">
        <v>78</v>
      </c>
      <c r="B311" s="14">
        <v>99</v>
      </c>
      <c r="C311" s="88">
        <v>89</v>
      </c>
      <c r="D311" s="30">
        <v>0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</row>
    <row r="312" spans="1:11" ht="15.75" x14ac:dyDescent="0.3">
      <c r="A312" s="26" t="s">
        <v>79</v>
      </c>
      <c r="B312" s="14">
        <v>20</v>
      </c>
      <c r="C312" s="88">
        <v>11</v>
      </c>
      <c r="D312" s="30">
        <v>0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</row>
    <row r="313" spans="1:11" ht="15.75" x14ac:dyDescent="0.3">
      <c r="A313" s="26" t="s">
        <v>80</v>
      </c>
      <c r="B313" s="14">
        <v>35</v>
      </c>
      <c r="C313" s="88">
        <v>33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</row>
    <row r="314" spans="1:11" ht="15.75" x14ac:dyDescent="0.3">
      <c r="A314" s="4" t="s">
        <v>4</v>
      </c>
      <c r="B314" s="5">
        <f>B315+B321+B327+B332</f>
        <v>2183</v>
      </c>
      <c r="C314" s="5">
        <f>C315+C321+C327+C332</f>
        <v>2130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f>J315</f>
        <v>443</v>
      </c>
      <c r="K314" s="5">
        <f>K315+K321+K327+K332</f>
        <v>84</v>
      </c>
    </row>
    <row r="315" spans="1:11" ht="15.75" x14ac:dyDescent="0.3">
      <c r="A315" s="18" t="s">
        <v>187</v>
      </c>
      <c r="B315" s="9">
        <v>171</v>
      </c>
      <c r="C315" s="9">
        <v>165</v>
      </c>
      <c r="D315" s="31"/>
      <c r="E315" s="31"/>
      <c r="F315" s="31"/>
      <c r="G315" s="31"/>
      <c r="H315" s="31"/>
      <c r="I315" s="31"/>
      <c r="J315" s="9">
        <v>443</v>
      </c>
      <c r="K315" s="78">
        <v>0</v>
      </c>
    </row>
    <row r="316" spans="1:11" ht="15.75" x14ac:dyDescent="0.3">
      <c r="A316" s="19" t="s">
        <v>75</v>
      </c>
      <c r="B316" s="10">
        <v>8</v>
      </c>
      <c r="C316" s="79">
        <v>8</v>
      </c>
      <c r="D316" s="32"/>
      <c r="E316" s="32"/>
      <c r="F316" s="32"/>
      <c r="G316" s="32"/>
      <c r="H316" s="32"/>
      <c r="I316" s="32"/>
      <c r="J316" s="32"/>
      <c r="K316" s="32"/>
    </row>
    <row r="317" spans="1:11" ht="15.75" x14ac:dyDescent="0.3">
      <c r="A317" s="20" t="s">
        <v>76</v>
      </c>
      <c r="B317" s="8">
        <v>11</v>
      </c>
      <c r="C317" s="77">
        <v>10</v>
      </c>
      <c r="D317" s="30"/>
      <c r="E317" s="30"/>
      <c r="F317" s="30"/>
      <c r="G317" s="30"/>
      <c r="H317" s="30"/>
      <c r="I317" s="30"/>
      <c r="J317" s="8">
        <v>166</v>
      </c>
      <c r="K317" s="30"/>
    </row>
    <row r="318" spans="1:11" ht="15.75" x14ac:dyDescent="0.3">
      <c r="A318" s="20" t="s">
        <v>78</v>
      </c>
      <c r="B318" s="8">
        <v>57</v>
      </c>
      <c r="C318" s="77">
        <v>56</v>
      </c>
      <c r="D318" s="30"/>
      <c r="E318" s="30"/>
      <c r="F318" s="30"/>
      <c r="G318" s="30"/>
      <c r="H318" s="30"/>
      <c r="I318" s="30"/>
      <c r="J318" s="8">
        <v>106</v>
      </c>
      <c r="K318" s="30"/>
    </row>
    <row r="319" spans="1:11" ht="15.75" x14ac:dyDescent="0.3">
      <c r="A319" s="20" t="s">
        <v>79</v>
      </c>
      <c r="B319" s="8">
        <v>8</v>
      </c>
      <c r="C319" s="77">
        <v>8</v>
      </c>
      <c r="D319" s="30"/>
      <c r="E319" s="30"/>
      <c r="F319" s="30"/>
      <c r="G319" s="30"/>
      <c r="H319" s="30"/>
      <c r="I319" s="30"/>
      <c r="J319" s="8"/>
      <c r="K319" s="30"/>
    </row>
    <row r="320" spans="1:11" ht="15.75" x14ac:dyDescent="0.3">
      <c r="A320" s="21" t="s">
        <v>80</v>
      </c>
      <c r="B320" s="11">
        <v>87</v>
      </c>
      <c r="C320" s="80">
        <v>83</v>
      </c>
      <c r="D320" s="33"/>
      <c r="E320" s="33"/>
      <c r="F320" s="33"/>
      <c r="G320" s="33"/>
      <c r="H320" s="33"/>
      <c r="I320" s="33"/>
      <c r="J320" s="11">
        <v>171</v>
      </c>
      <c r="K320" s="33"/>
    </row>
    <row r="321" spans="1:11" ht="15.75" x14ac:dyDescent="0.3">
      <c r="A321" s="74" t="s">
        <v>72</v>
      </c>
      <c r="B321" s="66">
        <v>1045</v>
      </c>
      <c r="C321" s="66">
        <v>1027</v>
      </c>
      <c r="D321" s="58"/>
      <c r="E321" s="58"/>
      <c r="F321" s="58"/>
      <c r="G321" s="58"/>
      <c r="H321" s="58"/>
      <c r="I321" s="58"/>
      <c r="J321" s="58"/>
      <c r="K321" s="156">
        <v>27</v>
      </c>
    </row>
    <row r="322" spans="1:11" ht="15.75" x14ac:dyDescent="0.3">
      <c r="A322" s="19" t="s">
        <v>75</v>
      </c>
      <c r="B322" s="10">
        <v>125</v>
      </c>
      <c r="C322" s="79">
        <v>125</v>
      </c>
      <c r="D322" s="32"/>
      <c r="E322" s="32"/>
      <c r="F322" s="32"/>
      <c r="G322" s="32"/>
      <c r="H322" s="32"/>
      <c r="I322" s="32"/>
      <c r="J322" s="32"/>
      <c r="K322" s="32">
        <v>0</v>
      </c>
    </row>
    <row r="323" spans="1:11" ht="15.75" x14ac:dyDescent="0.3">
      <c r="A323" s="20" t="s">
        <v>76</v>
      </c>
      <c r="B323" s="8">
        <v>31</v>
      </c>
      <c r="C323" s="77">
        <v>31</v>
      </c>
      <c r="D323" s="30"/>
      <c r="E323" s="30"/>
      <c r="F323" s="30"/>
      <c r="G323" s="30"/>
      <c r="H323" s="30"/>
      <c r="I323" s="30"/>
      <c r="J323" s="30"/>
      <c r="K323" s="30">
        <v>0</v>
      </c>
    </row>
    <row r="324" spans="1:11" ht="15.75" x14ac:dyDescent="0.3">
      <c r="A324" s="20" t="s">
        <v>78</v>
      </c>
      <c r="B324" s="8">
        <v>621</v>
      </c>
      <c r="C324" s="77">
        <v>613</v>
      </c>
      <c r="D324" s="30"/>
      <c r="E324" s="30"/>
      <c r="F324" s="30"/>
      <c r="G324" s="30"/>
      <c r="H324" s="30"/>
      <c r="I324" s="30"/>
      <c r="J324" s="30"/>
      <c r="K324" s="30">
        <v>0</v>
      </c>
    </row>
    <row r="325" spans="1:11" ht="15.75" x14ac:dyDescent="0.3">
      <c r="A325" s="20" t="s">
        <v>79</v>
      </c>
      <c r="B325" s="8">
        <v>103</v>
      </c>
      <c r="C325" s="77">
        <v>102</v>
      </c>
      <c r="D325" s="30"/>
      <c r="E325" s="30"/>
      <c r="F325" s="30"/>
      <c r="G325" s="30"/>
      <c r="H325" s="30"/>
      <c r="I325" s="30"/>
      <c r="J325" s="30"/>
      <c r="K325" s="30">
        <v>0</v>
      </c>
    </row>
    <row r="326" spans="1:11" ht="15.75" x14ac:dyDescent="0.3">
      <c r="A326" s="20" t="s">
        <v>80</v>
      </c>
      <c r="B326" s="8">
        <v>165</v>
      </c>
      <c r="C326" s="77">
        <v>156</v>
      </c>
      <c r="D326" s="30"/>
      <c r="E326" s="30"/>
      <c r="F326" s="30"/>
      <c r="G326" s="30"/>
      <c r="H326" s="30"/>
      <c r="I326" s="30"/>
      <c r="J326" s="30"/>
      <c r="K326" s="30">
        <v>0</v>
      </c>
    </row>
    <row r="327" spans="1:11" ht="15.75" x14ac:dyDescent="0.3">
      <c r="A327" s="18" t="s">
        <v>73</v>
      </c>
      <c r="B327" s="9">
        <v>893</v>
      </c>
      <c r="C327" s="9">
        <v>867</v>
      </c>
      <c r="D327" s="31"/>
      <c r="E327" s="31"/>
      <c r="F327" s="31"/>
      <c r="G327" s="31"/>
      <c r="H327" s="31"/>
      <c r="I327" s="31"/>
      <c r="J327" s="31"/>
      <c r="K327" s="157">
        <v>49</v>
      </c>
    </row>
    <row r="328" spans="1:11" ht="15.75" x14ac:dyDescent="0.3">
      <c r="A328" s="19" t="s">
        <v>75</v>
      </c>
      <c r="B328" s="10">
        <v>60</v>
      </c>
      <c r="C328" s="79">
        <v>60</v>
      </c>
      <c r="D328" s="32"/>
      <c r="E328" s="32"/>
      <c r="F328" s="32"/>
      <c r="G328" s="32"/>
      <c r="H328" s="32"/>
      <c r="I328" s="32"/>
      <c r="J328" s="32"/>
      <c r="K328" s="32">
        <v>0</v>
      </c>
    </row>
    <row r="329" spans="1:11" ht="15.75" x14ac:dyDescent="0.3">
      <c r="A329" s="20" t="s">
        <v>76</v>
      </c>
      <c r="B329" s="8">
        <v>27</v>
      </c>
      <c r="C329" s="77">
        <v>27</v>
      </c>
      <c r="D329" s="30"/>
      <c r="E329" s="30"/>
      <c r="F329" s="30"/>
      <c r="G329" s="30"/>
      <c r="H329" s="30"/>
      <c r="I329" s="30"/>
      <c r="J329" s="30"/>
      <c r="K329" s="30">
        <v>0</v>
      </c>
    </row>
    <row r="330" spans="1:11" ht="15.75" x14ac:dyDescent="0.3">
      <c r="A330" s="20" t="s">
        <v>78</v>
      </c>
      <c r="B330" s="8">
        <v>421</v>
      </c>
      <c r="C330" s="77">
        <v>410</v>
      </c>
      <c r="D330" s="30"/>
      <c r="E330" s="30"/>
      <c r="F330" s="30"/>
      <c r="G330" s="30"/>
      <c r="H330" s="30"/>
      <c r="I330" s="30"/>
      <c r="J330" s="30"/>
      <c r="K330" s="30">
        <v>0</v>
      </c>
    </row>
    <row r="331" spans="1:11" ht="15.75" x14ac:dyDescent="0.3">
      <c r="A331" s="21" t="s">
        <v>80</v>
      </c>
      <c r="B331" s="11">
        <v>385</v>
      </c>
      <c r="C331" s="80">
        <v>370</v>
      </c>
      <c r="D331" s="33"/>
      <c r="E331" s="33"/>
      <c r="F331" s="33"/>
      <c r="G331" s="33"/>
      <c r="H331" s="33"/>
      <c r="I331" s="33"/>
      <c r="J331" s="33"/>
      <c r="K331" s="33">
        <v>0</v>
      </c>
    </row>
    <row r="332" spans="1:11" ht="15.75" x14ac:dyDescent="0.3">
      <c r="A332" s="74" t="s">
        <v>74</v>
      </c>
      <c r="B332" s="66">
        <v>74</v>
      </c>
      <c r="C332" s="66">
        <v>71</v>
      </c>
      <c r="D332" s="58"/>
      <c r="E332" s="58"/>
      <c r="F332" s="58"/>
      <c r="G332" s="58"/>
      <c r="H332" s="58"/>
      <c r="I332" s="58"/>
      <c r="J332" s="58"/>
      <c r="K332" s="156">
        <v>8</v>
      </c>
    </row>
    <row r="333" spans="1:11" ht="15.75" x14ac:dyDescent="0.3">
      <c r="A333" s="19" t="s">
        <v>75</v>
      </c>
      <c r="B333" s="10">
        <v>6</v>
      </c>
      <c r="C333" s="79">
        <v>6</v>
      </c>
      <c r="D333" s="32"/>
      <c r="E333" s="32"/>
      <c r="F333" s="32"/>
      <c r="G333" s="32"/>
      <c r="H333" s="32"/>
      <c r="I333" s="32"/>
      <c r="J333" s="32"/>
      <c r="K333" s="32">
        <v>0</v>
      </c>
    </row>
    <row r="334" spans="1:11" ht="15.75" x14ac:dyDescent="0.3">
      <c r="A334" s="20" t="s">
        <v>76</v>
      </c>
      <c r="B334" s="8">
        <v>7</v>
      </c>
      <c r="C334" s="77">
        <v>7</v>
      </c>
      <c r="D334" s="30"/>
      <c r="E334" s="30"/>
      <c r="F334" s="30"/>
      <c r="G334" s="30"/>
      <c r="H334" s="30"/>
      <c r="I334" s="30"/>
      <c r="J334" s="30"/>
      <c r="K334" s="30">
        <v>0</v>
      </c>
    </row>
    <row r="335" spans="1:11" ht="15.75" x14ac:dyDescent="0.3">
      <c r="A335" s="20" t="s">
        <v>78</v>
      </c>
      <c r="B335" s="8">
        <v>33</v>
      </c>
      <c r="C335" s="77">
        <v>31</v>
      </c>
      <c r="D335" s="30"/>
      <c r="E335" s="30"/>
      <c r="F335" s="30"/>
      <c r="G335" s="30"/>
      <c r="H335" s="30"/>
      <c r="I335" s="30"/>
      <c r="J335" s="30"/>
      <c r="K335" s="30">
        <v>0</v>
      </c>
    </row>
    <row r="336" spans="1:11" ht="15.75" x14ac:dyDescent="0.3">
      <c r="A336" s="20" t="s">
        <v>79</v>
      </c>
      <c r="B336" s="8">
        <v>5</v>
      </c>
      <c r="C336" s="77">
        <v>5</v>
      </c>
      <c r="D336" s="30"/>
      <c r="E336" s="30"/>
      <c r="F336" s="30"/>
      <c r="G336" s="30"/>
      <c r="H336" s="30"/>
      <c r="I336" s="30"/>
      <c r="J336" s="30"/>
      <c r="K336" s="30">
        <v>0</v>
      </c>
    </row>
    <row r="337" spans="1:11" ht="15.75" x14ac:dyDescent="0.3">
      <c r="A337" s="21" t="s">
        <v>80</v>
      </c>
      <c r="B337" s="11">
        <v>23</v>
      </c>
      <c r="C337" s="80">
        <v>22</v>
      </c>
      <c r="D337" s="33"/>
      <c r="E337" s="33"/>
      <c r="F337" s="33"/>
      <c r="G337" s="33"/>
      <c r="H337" s="33"/>
      <c r="I337" s="33"/>
      <c r="J337" s="33"/>
      <c r="K337" s="33">
        <v>0</v>
      </c>
    </row>
    <row r="338" spans="1:11" ht="15.75" x14ac:dyDescent="0.3">
      <c r="A338" s="4" t="s">
        <v>84</v>
      </c>
      <c r="B338" s="5">
        <f>B339+B345+B351+B356</f>
        <v>0</v>
      </c>
      <c r="C338" s="5">
        <f>C339+C345+C351+C356</f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f>J339</f>
        <v>0</v>
      </c>
      <c r="K338" s="5">
        <f>SUM(K339:K358)</f>
        <v>1500</v>
      </c>
    </row>
    <row r="339" spans="1:11" ht="15.75" x14ac:dyDescent="0.3">
      <c r="A339" s="24" t="s">
        <v>104</v>
      </c>
      <c r="B339" s="34">
        <v>0</v>
      </c>
      <c r="C339" s="34">
        <v>0</v>
      </c>
      <c r="D339" s="34">
        <v>0</v>
      </c>
      <c r="E339" s="34">
        <v>0</v>
      </c>
      <c r="F339" s="34">
        <v>0</v>
      </c>
      <c r="G339" s="34">
        <v>0</v>
      </c>
      <c r="H339" s="34">
        <v>0</v>
      </c>
      <c r="I339" s="34">
        <v>0</v>
      </c>
      <c r="J339" s="34">
        <v>0</v>
      </c>
      <c r="K339" s="152">
        <v>10</v>
      </c>
    </row>
    <row r="340" spans="1:11" ht="15.75" x14ac:dyDescent="0.3">
      <c r="A340" s="46" t="s">
        <v>85</v>
      </c>
      <c r="B340" s="30">
        <v>0</v>
      </c>
      <c r="C340" s="30">
        <v>0</v>
      </c>
      <c r="D340" s="30">
        <v>0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  <c r="K340" s="153">
        <v>26</v>
      </c>
    </row>
    <row r="341" spans="1:11" ht="15.75" x14ac:dyDescent="0.3">
      <c r="A341" s="46" t="s">
        <v>86</v>
      </c>
      <c r="B341" s="30">
        <v>0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 s="153">
        <v>103</v>
      </c>
    </row>
    <row r="342" spans="1:11" ht="15.75" x14ac:dyDescent="0.3">
      <c r="A342" s="46" t="s">
        <v>87</v>
      </c>
      <c r="B342" s="30">
        <v>0</v>
      </c>
      <c r="C342" s="30">
        <v>0</v>
      </c>
      <c r="D342" s="30">
        <v>0</v>
      </c>
      <c r="E342" s="30">
        <v>0</v>
      </c>
      <c r="F342" s="30">
        <v>0</v>
      </c>
      <c r="G342" s="30">
        <v>0</v>
      </c>
      <c r="H342" s="30">
        <v>0</v>
      </c>
      <c r="I342" s="30">
        <v>0</v>
      </c>
      <c r="J342" s="30">
        <v>0</v>
      </c>
      <c r="K342" s="153">
        <v>61</v>
      </c>
    </row>
    <row r="343" spans="1:11" ht="15.75" x14ac:dyDescent="0.3">
      <c r="A343" s="46" t="s">
        <v>88</v>
      </c>
      <c r="B343" s="30">
        <v>0</v>
      </c>
      <c r="C343" s="30">
        <v>0</v>
      </c>
      <c r="D343" s="30">
        <v>0</v>
      </c>
      <c r="E343" s="30">
        <v>0</v>
      </c>
      <c r="F343" s="30">
        <v>0</v>
      </c>
      <c r="G343" s="30">
        <v>0</v>
      </c>
      <c r="H343" s="30">
        <v>0</v>
      </c>
      <c r="I343" s="30">
        <v>0</v>
      </c>
      <c r="J343" s="30">
        <v>0</v>
      </c>
      <c r="K343" s="153">
        <v>52</v>
      </c>
    </row>
    <row r="344" spans="1:11" ht="15.75" x14ac:dyDescent="0.3">
      <c r="A344" s="46" t="s">
        <v>89</v>
      </c>
      <c r="B344" s="30">
        <v>0</v>
      </c>
      <c r="C344" s="30">
        <v>0</v>
      </c>
      <c r="D344" s="30">
        <v>0</v>
      </c>
      <c r="E344" s="30">
        <v>0</v>
      </c>
      <c r="F344" s="30">
        <v>0</v>
      </c>
      <c r="G344" s="30">
        <v>0</v>
      </c>
      <c r="H344" s="30">
        <v>0</v>
      </c>
      <c r="I344" s="30">
        <v>0</v>
      </c>
      <c r="J344" s="30">
        <v>0</v>
      </c>
      <c r="K344" s="153">
        <v>55</v>
      </c>
    </row>
    <row r="345" spans="1:11" ht="15.75" x14ac:dyDescent="0.3">
      <c r="A345" s="46" t="s">
        <v>90</v>
      </c>
      <c r="B345" s="30">
        <v>0</v>
      </c>
      <c r="C345" s="30">
        <v>0</v>
      </c>
      <c r="D345" s="30">
        <v>0</v>
      </c>
      <c r="E345" s="30">
        <v>0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153">
        <v>161</v>
      </c>
    </row>
    <row r="346" spans="1:11" ht="15.75" x14ac:dyDescent="0.3">
      <c r="A346" s="46" t="s">
        <v>91</v>
      </c>
      <c r="B346" s="30">
        <v>0</v>
      </c>
      <c r="C346" s="30">
        <v>0</v>
      </c>
      <c r="D346" s="30">
        <v>0</v>
      </c>
      <c r="E346" s="30">
        <v>0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153">
        <v>150</v>
      </c>
    </row>
    <row r="347" spans="1:11" ht="15.75" x14ac:dyDescent="0.3">
      <c r="A347" s="46" t="s">
        <v>92</v>
      </c>
      <c r="B347" s="30">
        <v>0</v>
      </c>
      <c r="C347" s="30">
        <v>0</v>
      </c>
      <c r="D347" s="30">
        <v>0</v>
      </c>
      <c r="E347" s="30">
        <v>0</v>
      </c>
      <c r="F347" s="30">
        <v>0</v>
      </c>
      <c r="G347" s="30">
        <v>0</v>
      </c>
      <c r="H347" s="30">
        <v>0</v>
      </c>
      <c r="I347" s="30">
        <v>0</v>
      </c>
      <c r="J347" s="30">
        <v>0</v>
      </c>
      <c r="K347" s="153">
        <v>15</v>
      </c>
    </row>
    <row r="348" spans="1:11" ht="15.75" x14ac:dyDescent="0.3">
      <c r="A348" s="46" t="s">
        <v>93</v>
      </c>
      <c r="B348" s="30">
        <v>0</v>
      </c>
      <c r="C348" s="30">
        <v>0</v>
      </c>
      <c r="D348" s="30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153">
        <v>203</v>
      </c>
    </row>
    <row r="349" spans="1:11" ht="15.75" x14ac:dyDescent="0.3">
      <c r="A349" s="46" t="s">
        <v>94</v>
      </c>
      <c r="B349" s="30">
        <v>0</v>
      </c>
      <c r="C349" s="30">
        <v>0</v>
      </c>
      <c r="D349" s="30">
        <v>0</v>
      </c>
      <c r="E349" s="30">
        <v>0</v>
      </c>
      <c r="F349" s="30">
        <v>0</v>
      </c>
      <c r="G349" s="30">
        <v>0</v>
      </c>
      <c r="H349" s="30">
        <v>0</v>
      </c>
      <c r="I349" s="30">
        <v>0</v>
      </c>
      <c r="J349" s="30">
        <v>0</v>
      </c>
      <c r="K349" s="153">
        <v>100</v>
      </c>
    </row>
    <row r="350" spans="1:11" ht="15.75" x14ac:dyDescent="0.3">
      <c r="A350" s="46" t="s">
        <v>95</v>
      </c>
      <c r="B350" s="30">
        <v>0</v>
      </c>
      <c r="C350" s="30">
        <v>0</v>
      </c>
      <c r="D350" s="30">
        <v>0</v>
      </c>
      <c r="E350" s="30">
        <v>0</v>
      </c>
      <c r="F350" s="30">
        <v>0</v>
      </c>
      <c r="G350" s="30">
        <v>0</v>
      </c>
      <c r="H350" s="30">
        <v>0</v>
      </c>
      <c r="I350" s="30">
        <v>0</v>
      </c>
      <c r="J350" s="30">
        <v>0</v>
      </c>
      <c r="K350" s="153">
        <v>72</v>
      </c>
    </row>
    <row r="351" spans="1:11" ht="15.75" x14ac:dyDescent="0.3">
      <c r="A351" s="46" t="s">
        <v>96</v>
      </c>
      <c r="B351" s="30">
        <v>0</v>
      </c>
      <c r="C351" s="30">
        <v>0</v>
      </c>
      <c r="D351" s="30">
        <v>0</v>
      </c>
      <c r="E351" s="30">
        <v>0</v>
      </c>
      <c r="F351" s="30">
        <v>0</v>
      </c>
      <c r="G351" s="30">
        <v>0</v>
      </c>
      <c r="H351" s="30">
        <v>0</v>
      </c>
      <c r="I351" s="30">
        <v>0</v>
      </c>
      <c r="J351" s="30">
        <v>0</v>
      </c>
      <c r="K351" s="153">
        <v>8</v>
      </c>
    </row>
    <row r="352" spans="1:11" ht="15.75" x14ac:dyDescent="0.3">
      <c r="A352" s="46" t="s">
        <v>97</v>
      </c>
      <c r="B352" s="30">
        <v>0</v>
      </c>
      <c r="C352" s="30">
        <v>0</v>
      </c>
      <c r="D352" s="30">
        <v>0</v>
      </c>
      <c r="E352" s="30">
        <v>0</v>
      </c>
      <c r="F352" s="30">
        <v>0</v>
      </c>
      <c r="G352" s="30">
        <v>0</v>
      </c>
      <c r="H352" s="30">
        <v>0</v>
      </c>
      <c r="I352" s="30">
        <v>0</v>
      </c>
      <c r="J352" s="30">
        <v>0</v>
      </c>
      <c r="K352" s="153">
        <v>49</v>
      </c>
    </row>
    <row r="353" spans="1:11" ht="15.75" x14ac:dyDescent="0.3">
      <c r="A353" s="46" t="s">
        <v>98</v>
      </c>
      <c r="B353" s="30">
        <v>0</v>
      </c>
      <c r="C353" s="30">
        <v>0</v>
      </c>
      <c r="D353" s="30">
        <v>0</v>
      </c>
      <c r="E353" s="30">
        <v>0</v>
      </c>
      <c r="F353" s="30">
        <v>0</v>
      </c>
      <c r="G353" s="30">
        <v>0</v>
      </c>
      <c r="H353" s="30">
        <v>0</v>
      </c>
      <c r="I353" s="30">
        <v>0</v>
      </c>
      <c r="J353" s="30">
        <v>0</v>
      </c>
      <c r="K353" s="153">
        <v>74</v>
      </c>
    </row>
    <row r="354" spans="1:11" ht="15.75" x14ac:dyDescent="0.3">
      <c r="A354" s="46" t="s">
        <v>99</v>
      </c>
      <c r="B354" s="30">
        <v>0</v>
      </c>
      <c r="C354" s="30">
        <v>0</v>
      </c>
      <c r="D354" s="30">
        <v>0</v>
      </c>
      <c r="E354" s="30">
        <v>0</v>
      </c>
      <c r="F354" s="30">
        <v>0</v>
      </c>
      <c r="G354" s="30">
        <v>0</v>
      </c>
      <c r="H354" s="30">
        <v>0</v>
      </c>
      <c r="I354" s="30">
        <v>0</v>
      </c>
      <c r="J354" s="30">
        <v>0</v>
      </c>
      <c r="K354" s="153">
        <v>18</v>
      </c>
    </row>
    <row r="355" spans="1:11" ht="15.75" x14ac:dyDescent="0.3">
      <c r="A355" s="46" t="s">
        <v>100</v>
      </c>
      <c r="B355" s="30">
        <v>0</v>
      </c>
      <c r="C355" s="30">
        <v>0</v>
      </c>
      <c r="D355" s="30">
        <v>0</v>
      </c>
      <c r="E355" s="30">
        <v>0</v>
      </c>
      <c r="F355" s="30">
        <v>0</v>
      </c>
      <c r="G355" s="30">
        <v>0</v>
      </c>
      <c r="H355" s="30">
        <v>0</v>
      </c>
      <c r="I355" s="30">
        <v>0</v>
      </c>
      <c r="J355" s="30">
        <v>0</v>
      </c>
      <c r="K355" s="153">
        <v>58</v>
      </c>
    </row>
    <row r="356" spans="1:11" ht="15.75" x14ac:dyDescent="0.3">
      <c r="A356" s="46" t="s">
        <v>101</v>
      </c>
      <c r="B356" s="30">
        <v>0</v>
      </c>
      <c r="C356" s="30">
        <v>0</v>
      </c>
      <c r="D356" s="30">
        <v>0</v>
      </c>
      <c r="E356" s="30">
        <v>0</v>
      </c>
      <c r="F356" s="30">
        <v>0</v>
      </c>
      <c r="G356" s="30">
        <v>0</v>
      </c>
      <c r="H356" s="30">
        <v>0</v>
      </c>
      <c r="I356" s="30">
        <v>0</v>
      </c>
      <c r="J356" s="30">
        <v>0</v>
      </c>
      <c r="K356" s="153">
        <v>30</v>
      </c>
    </row>
    <row r="357" spans="1:11" ht="15.75" x14ac:dyDescent="0.3">
      <c r="A357" s="46" t="s">
        <v>102</v>
      </c>
      <c r="B357" s="30">
        <v>0</v>
      </c>
      <c r="C357" s="30">
        <v>0</v>
      </c>
      <c r="D357" s="30">
        <v>0</v>
      </c>
      <c r="E357" s="30">
        <v>0</v>
      </c>
      <c r="F357" s="30">
        <v>0</v>
      </c>
      <c r="G357" s="30">
        <v>0</v>
      </c>
      <c r="H357" s="30">
        <v>0</v>
      </c>
      <c r="I357" s="30">
        <v>0</v>
      </c>
      <c r="J357" s="30">
        <v>0</v>
      </c>
      <c r="K357" s="153">
        <v>199</v>
      </c>
    </row>
    <row r="358" spans="1:11" ht="15.75" x14ac:dyDescent="0.3">
      <c r="A358" s="25" t="s">
        <v>103</v>
      </c>
      <c r="B358" s="35">
        <v>0</v>
      </c>
      <c r="C358" s="35">
        <v>0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  <c r="K358" s="154">
        <v>56</v>
      </c>
    </row>
    <row r="359" spans="1:11" ht="15.75" x14ac:dyDescent="0.3">
      <c r="A359" s="125" t="s">
        <v>3</v>
      </c>
      <c r="B359" s="126">
        <f>B7</f>
        <v>22191</v>
      </c>
      <c r="C359" s="126">
        <f t="shared" ref="C359:J359" si="3">C7</f>
        <v>18713</v>
      </c>
      <c r="D359" s="126">
        <f>D7</f>
        <v>1439</v>
      </c>
      <c r="E359" s="126">
        <f t="shared" si="3"/>
        <v>1233</v>
      </c>
      <c r="F359" s="126">
        <f t="shared" si="3"/>
        <v>4835</v>
      </c>
      <c r="G359" s="126">
        <f>G7</f>
        <v>4221</v>
      </c>
      <c r="H359" s="126">
        <f t="shared" si="3"/>
        <v>685</v>
      </c>
      <c r="I359" s="126">
        <f t="shared" si="3"/>
        <v>35704</v>
      </c>
      <c r="J359" s="126">
        <f t="shared" si="3"/>
        <v>443</v>
      </c>
      <c r="K359" s="126">
        <f t="shared" ref="K359" si="4">K7</f>
        <v>36059</v>
      </c>
    </row>
    <row r="360" spans="1:11" ht="15.75" x14ac:dyDescent="0.3">
      <c r="A360" s="135"/>
      <c r="K360" s="163"/>
    </row>
    <row r="361" spans="1:11" ht="15.75" x14ac:dyDescent="0.3">
      <c r="A361" s="135"/>
    </row>
    <row r="362" spans="1:11" ht="16.5" x14ac:dyDescent="0.3">
      <c r="A362" s="164" t="s">
        <v>189</v>
      </c>
    </row>
    <row r="363" spans="1:11" ht="16.5" x14ac:dyDescent="0.3">
      <c r="A363" s="164" t="s">
        <v>196</v>
      </c>
    </row>
    <row r="364" spans="1:11" ht="16.5" x14ac:dyDescent="0.3">
      <c r="A364" s="165" t="s">
        <v>191</v>
      </c>
    </row>
    <row r="365" spans="1:11" ht="16.5" x14ac:dyDescent="0.3">
      <c r="A365" s="165" t="s">
        <v>195</v>
      </c>
    </row>
    <row r="366" spans="1:11" ht="17.25" x14ac:dyDescent="0.25">
      <c r="A366" s="166" t="s">
        <v>197</v>
      </c>
    </row>
    <row r="367" spans="1:11" x14ac:dyDescent="0.25">
      <c r="A367" s="179" t="s">
        <v>198</v>
      </c>
      <c r="B367" s="179"/>
      <c r="C367" s="179"/>
      <c r="D367" s="179"/>
      <c r="E367" s="179"/>
      <c r="F367" s="179"/>
      <c r="G367" s="179"/>
      <c r="H367" s="179"/>
      <c r="I367" s="179"/>
      <c r="J367" s="179"/>
    </row>
    <row r="368" spans="1:11" x14ac:dyDescent="0.25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</row>
    <row r="369" spans="1:2" ht="16.5" x14ac:dyDescent="0.3">
      <c r="A369" s="164" t="s">
        <v>200</v>
      </c>
    </row>
    <row r="370" spans="1:2" x14ac:dyDescent="0.25"/>
    <row r="371" spans="1:2" x14ac:dyDescent="0.25"/>
    <row r="372" spans="1:2" x14ac:dyDescent="0.25">
      <c r="A372" s="173" t="s">
        <v>201</v>
      </c>
      <c r="B372" s="173"/>
    </row>
    <row r="373" spans="1:2" x14ac:dyDescent="0.25">
      <c r="A373" s="167" t="s">
        <v>202</v>
      </c>
      <c r="B373" s="168">
        <f>B359</f>
        <v>22191</v>
      </c>
    </row>
    <row r="374" spans="1:2" x14ac:dyDescent="0.25">
      <c r="A374" s="167" t="s">
        <v>203</v>
      </c>
      <c r="B374" s="168">
        <f>+C359</f>
        <v>18713</v>
      </c>
    </row>
    <row r="375" spans="1:2" x14ac:dyDescent="0.25">
      <c r="A375" s="167" t="s">
        <v>204</v>
      </c>
      <c r="B375" s="168">
        <f>+D359</f>
        <v>1439</v>
      </c>
    </row>
    <row r="376" spans="1:2" x14ac:dyDescent="0.25">
      <c r="A376" s="167" t="s">
        <v>205</v>
      </c>
      <c r="B376" s="168">
        <f>+E359</f>
        <v>1233</v>
      </c>
    </row>
    <row r="377" spans="1:2" x14ac:dyDescent="0.25">
      <c r="A377" s="167" t="s">
        <v>206</v>
      </c>
      <c r="B377" s="168">
        <f>+F359</f>
        <v>4835</v>
      </c>
    </row>
    <row r="378" spans="1:2" x14ac:dyDescent="0.25">
      <c r="A378" s="167" t="s">
        <v>207</v>
      </c>
      <c r="B378" s="168">
        <f>+G359</f>
        <v>4221</v>
      </c>
    </row>
    <row r="379" spans="1:2" x14ac:dyDescent="0.25">
      <c r="A379" s="167" t="s">
        <v>208</v>
      </c>
      <c r="B379" s="168">
        <f>+J359</f>
        <v>443</v>
      </c>
    </row>
    <row r="380" spans="1:2" x14ac:dyDescent="0.25">
      <c r="A380" s="167" t="s">
        <v>209</v>
      </c>
      <c r="B380" s="168">
        <f>+K359</f>
        <v>36059</v>
      </c>
    </row>
    <row r="381" spans="1:2" x14ac:dyDescent="0.25">
      <c r="A381" s="169" t="s">
        <v>210</v>
      </c>
      <c r="B381" s="168">
        <f>+I96</f>
        <v>35060</v>
      </c>
    </row>
    <row r="382" spans="1:2" x14ac:dyDescent="0.25">
      <c r="A382" s="169" t="s">
        <v>211</v>
      </c>
      <c r="B382" s="170">
        <f>+I110</f>
        <v>644</v>
      </c>
    </row>
    <row r="383" spans="1:2" x14ac:dyDescent="0.25"/>
  </sheetData>
  <sheetProtection sort="0" autoFilter="0"/>
  <autoFilter ref="A5:J366">
    <filterColumn colId="1" showButton="0"/>
    <filterColumn colId="3" showButton="0"/>
    <filterColumn colId="5" showButton="0"/>
    <filterColumn colId="7" showButton="0"/>
  </autoFilter>
  <mergeCells count="12">
    <mergeCell ref="K5:K6"/>
    <mergeCell ref="A1:J1"/>
    <mergeCell ref="A2:J2"/>
    <mergeCell ref="A3:J3"/>
    <mergeCell ref="H5:I5"/>
    <mergeCell ref="F5:G5"/>
    <mergeCell ref="A372:B372"/>
    <mergeCell ref="B5:C5"/>
    <mergeCell ref="D5:E5"/>
    <mergeCell ref="J5:J6"/>
    <mergeCell ref="A6:A7"/>
    <mergeCell ref="A367:J368"/>
  </mergeCells>
  <dataValidations count="2">
    <dataValidation allowBlank="1" showInputMessage="1" showErrorMessage="1" error="El Valor tiene que ser menor que el de la cantidad de cargos" sqref="C10"/>
    <dataValidation type="list" allowBlank="1" showInputMessage="1" showErrorMessage="1" sqref="A376 A372:A374">
      <formula1>Entidades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60"/>
  <sheetViews>
    <sheetView topLeftCell="B16" workbookViewId="0">
      <selection activeCell="F79" sqref="F79:G79"/>
    </sheetView>
  </sheetViews>
  <sheetFormatPr baseColWidth="10" defaultRowHeight="15" x14ac:dyDescent="0.25"/>
  <cols>
    <col min="2" max="2" width="74.7109375" bestFit="1" customWidth="1"/>
    <col min="3" max="3" width="0" hidden="1" customWidth="1"/>
    <col min="11" max="11" width="33.85546875" customWidth="1"/>
  </cols>
  <sheetData>
    <row r="2" spans="2:17" x14ac:dyDescent="0.25">
      <c r="B2" s="136" t="s">
        <v>105</v>
      </c>
      <c r="C2" s="136" t="s">
        <v>106</v>
      </c>
      <c r="D2" s="136" t="s">
        <v>107</v>
      </c>
      <c r="E2" s="136" t="s">
        <v>3</v>
      </c>
    </row>
    <row r="3" spans="2:17" x14ac:dyDescent="0.25">
      <c r="B3" s="137" t="s">
        <v>108</v>
      </c>
      <c r="C3" s="138">
        <v>515</v>
      </c>
      <c r="D3" s="138">
        <v>429</v>
      </c>
      <c r="E3" s="138">
        <v>944</v>
      </c>
      <c r="F3" t="str">
        <f>VLOOKUP(B3,$K$4:$K$75,1,0)</f>
        <v>Caja de Vivienda Popular - CVP</v>
      </c>
      <c r="L3" t="s">
        <v>181</v>
      </c>
      <c r="M3" t="s">
        <v>182</v>
      </c>
    </row>
    <row r="4" spans="2:17" ht="15.75" x14ac:dyDescent="0.3">
      <c r="B4" s="137" t="s">
        <v>109</v>
      </c>
      <c r="C4" s="138">
        <v>467</v>
      </c>
      <c r="D4" s="138">
        <v>235</v>
      </c>
      <c r="E4" s="138">
        <v>702</v>
      </c>
      <c r="F4" s="140" t="str">
        <f t="shared" ref="F4:F67" si="0">VLOOKUP(B4,$K$4:$K$75,1,0)</f>
        <v xml:space="preserve">Canal Capital </v>
      </c>
      <c r="J4" s="141">
        <v>125</v>
      </c>
      <c r="K4" s="15" t="str">
        <f>VLOOKUP(J4,$J$88:$K$160,2,0)</f>
        <v>Departamento Administrativo del Servicio Civil Distrital - DASCD</v>
      </c>
      <c r="L4" s="75">
        <v>66</v>
      </c>
      <c r="M4" s="90">
        <v>34</v>
      </c>
      <c r="N4" s="139">
        <f>VLOOKUP(K4,$B$3:$E$75,4,0)</f>
        <v>66</v>
      </c>
      <c r="O4" s="139">
        <f>N4-L4</f>
        <v>0</v>
      </c>
      <c r="P4" s="143">
        <f>VLOOKUP(K4,$B$3:$E$75,3,0)</f>
        <v>34</v>
      </c>
      <c r="Q4" s="139">
        <f>P4-M4</f>
        <v>0</v>
      </c>
    </row>
    <row r="5" spans="2:17" ht="15.75" x14ac:dyDescent="0.3">
      <c r="B5" s="137" t="s">
        <v>110</v>
      </c>
      <c r="C5" s="138">
        <v>26</v>
      </c>
      <c r="D5" s="138"/>
      <c r="E5" s="138">
        <v>26</v>
      </c>
      <c r="F5" s="140" t="str">
        <f t="shared" si="0"/>
        <v>Concejo de Bogotá D. C.</v>
      </c>
      <c r="J5" s="141">
        <v>104</v>
      </c>
      <c r="K5" s="15" t="str">
        <f t="shared" ref="K5:K68" si="1">VLOOKUP(J5,$J$88:$K$160,2,0)</f>
        <v>Secretaría General de la Alcaldía Mayor de Bogotá</v>
      </c>
      <c r="L5" s="123">
        <v>588</v>
      </c>
      <c r="M5" s="124">
        <v>501</v>
      </c>
      <c r="N5" s="143">
        <f t="shared" ref="N5:N68" si="2">VLOOKUP(K5,$B$3:$E$75,4,0)</f>
        <v>588</v>
      </c>
      <c r="O5" s="143">
        <f t="shared" ref="O5:O68" si="3">N5-L5</f>
        <v>0</v>
      </c>
      <c r="P5" s="143">
        <f t="shared" ref="P5:P68" si="4">VLOOKUP(K5,$B$3:$E$75,3,0)</f>
        <v>501</v>
      </c>
      <c r="Q5" s="143">
        <f t="shared" ref="Q5:Q68" si="5">P5-M5</f>
        <v>0</v>
      </c>
    </row>
    <row r="6" spans="2:17" ht="15.75" x14ac:dyDescent="0.3">
      <c r="B6" s="137" t="s">
        <v>111</v>
      </c>
      <c r="C6" s="138">
        <v>245</v>
      </c>
      <c r="D6" s="138">
        <v>27</v>
      </c>
      <c r="E6" s="138">
        <v>272</v>
      </c>
      <c r="F6" s="140" t="str">
        <f t="shared" si="0"/>
        <v>Contraloría de Bogotá D.C.</v>
      </c>
      <c r="J6" s="141">
        <v>127</v>
      </c>
      <c r="K6" s="15" t="str">
        <f t="shared" si="1"/>
        <v>Departamento Administrativo de la Defensoría del Espacio Público - DADEP</v>
      </c>
      <c r="L6" s="78">
        <v>358</v>
      </c>
      <c r="M6" s="91">
        <v>261</v>
      </c>
      <c r="N6" s="143">
        <f t="shared" si="2"/>
        <v>358</v>
      </c>
      <c r="O6" s="143">
        <f t="shared" si="3"/>
        <v>0</v>
      </c>
      <c r="P6" s="143">
        <f t="shared" si="4"/>
        <v>261</v>
      </c>
      <c r="Q6" s="143">
        <f t="shared" si="5"/>
        <v>0</v>
      </c>
    </row>
    <row r="7" spans="2:17" ht="15.75" x14ac:dyDescent="0.3">
      <c r="B7" s="137" t="s">
        <v>112</v>
      </c>
      <c r="C7" s="138">
        <v>97</v>
      </c>
      <c r="D7" s="138">
        <v>261</v>
      </c>
      <c r="E7" s="138">
        <v>358</v>
      </c>
      <c r="F7" s="140" t="str">
        <f t="shared" si="0"/>
        <v>Departamento Administrativo de la Defensoría del Espacio Público - DADEP</v>
      </c>
      <c r="J7" s="141">
        <v>220</v>
      </c>
      <c r="K7" s="15" t="str">
        <f t="shared" si="1"/>
        <v>Instituto Distrital de la Participación y Acción Comunal - IDPAC</v>
      </c>
      <c r="L7" s="78">
        <v>667</v>
      </c>
      <c r="M7" s="91">
        <v>456</v>
      </c>
      <c r="N7" s="143">
        <f t="shared" si="2"/>
        <v>667</v>
      </c>
      <c r="O7" s="143">
        <f t="shared" si="3"/>
        <v>0</v>
      </c>
      <c r="P7" s="143">
        <f t="shared" si="4"/>
        <v>456</v>
      </c>
      <c r="Q7" s="143">
        <f t="shared" si="5"/>
        <v>0</v>
      </c>
    </row>
    <row r="8" spans="2:17" ht="15.75" x14ac:dyDescent="0.3">
      <c r="B8" s="137" t="s">
        <v>113</v>
      </c>
      <c r="C8" s="138">
        <v>32</v>
      </c>
      <c r="D8" s="138">
        <v>34</v>
      </c>
      <c r="E8" s="138">
        <v>66</v>
      </c>
      <c r="F8" s="140" t="str">
        <f t="shared" si="0"/>
        <v>Departamento Administrativo del Servicio Civil Distrital - DASCD</v>
      </c>
      <c r="J8" s="141">
        <v>110</v>
      </c>
      <c r="K8" s="15" t="str">
        <f t="shared" si="1"/>
        <v>Secretaría Distrital de Gobierno</v>
      </c>
      <c r="L8" s="123">
        <v>813</v>
      </c>
      <c r="M8" s="124">
        <v>620</v>
      </c>
      <c r="N8" s="143">
        <f t="shared" si="2"/>
        <v>813</v>
      </c>
      <c r="O8" s="143">
        <f t="shared" si="3"/>
        <v>0</v>
      </c>
      <c r="P8" s="143">
        <f t="shared" si="4"/>
        <v>620</v>
      </c>
      <c r="Q8" s="143">
        <f t="shared" si="5"/>
        <v>0</v>
      </c>
    </row>
    <row r="9" spans="2:17" ht="15.75" x14ac:dyDescent="0.3">
      <c r="B9" s="137" t="s">
        <v>114</v>
      </c>
      <c r="C9" s="138">
        <v>520</v>
      </c>
      <c r="D9" s="138">
        <v>495</v>
      </c>
      <c r="E9" s="138">
        <v>1015</v>
      </c>
      <c r="F9" s="140" t="str">
        <f t="shared" si="0"/>
        <v>Empresa de Acueducto Alcantarillado y Aseo de Bogotá E.S.P. - EAAB</v>
      </c>
      <c r="J9" s="141">
        <v>206</v>
      </c>
      <c r="K9" s="15" t="str">
        <f t="shared" si="1"/>
        <v>Fondo De Prestaciones Económicas, Cesantías Y Pensiones - FONCEP</v>
      </c>
      <c r="L9" s="78">
        <v>126</v>
      </c>
      <c r="M9" s="91">
        <v>120</v>
      </c>
      <c r="N9" s="143">
        <f t="shared" si="2"/>
        <v>126</v>
      </c>
      <c r="O9" s="143">
        <f t="shared" si="3"/>
        <v>0</v>
      </c>
      <c r="P9" s="143">
        <f t="shared" si="4"/>
        <v>120</v>
      </c>
      <c r="Q9" s="143">
        <f t="shared" si="5"/>
        <v>0</v>
      </c>
    </row>
    <row r="10" spans="2:17" ht="15.75" x14ac:dyDescent="0.3">
      <c r="B10" s="137" t="s">
        <v>115</v>
      </c>
      <c r="C10" s="138">
        <v>227</v>
      </c>
      <c r="D10" s="138">
        <v>124</v>
      </c>
      <c r="E10" s="138">
        <v>351</v>
      </c>
      <c r="F10" s="140" t="str">
        <f t="shared" si="0"/>
        <v>Empresa de Renovación y Desarrollo Urbano de Bogotá D.C. - ERU</v>
      </c>
      <c r="J10" s="141">
        <v>240</v>
      </c>
      <c r="K10" s="15" t="str">
        <f t="shared" si="1"/>
        <v>Lotería De Bogotá</v>
      </c>
      <c r="L10" s="78">
        <v>16</v>
      </c>
      <c r="M10" s="91">
        <v>10</v>
      </c>
      <c r="N10" s="143">
        <f t="shared" si="2"/>
        <v>16</v>
      </c>
      <c r="O10" s="143">
        <f t="shared" si="3"/>
        <v>0</v>
      </c>
      <c r="P10" s="143">
        <f t="shared" si="4"/>
        <v>10</v>
      </c>
      <c r="Q10" s="143">
        <f t="shared" si="5"/>
        <v>0</v>
      </c>
    </row>
    <row r="11" spans="2:17" ht="15.75" x14ac:dyDescent="0.3">
      <c r="B11" s="137" t="s">
        <v>116</v>
      </c>
      <c r="C11" s="138">
        <v>484</v>
      </c>
      <c r="D11" s="138">
        <v>429</v>
      </c>
      <c r="E11" s="138">
        <v>913</v>
      </c>
      <c r="F11" s="140" t="str">
        <f t="shared" si="0"/>
        <v>Empresa de Transporte del Tercer Milenio - TRANSMILENIO S.A.</v>
      </c>
      <c r="J11" s="141">
        <v>111</v>
      </c>
      <c r="K11" s="15" t="str">
        <f t="shared" si="1"/>
        <v>Secretaría Distrital de Hacienda</v>
      </c>
      <c r="L11" s="123">
        <v>244</v>
      </c>
      <c r="M11" s="124">
        <v>171</v>
      </c>
      <c r="N11" s="143">
        <f t="shared" si="2"/>
        <v>244</v>
      </c>
      <c r="O11" s="143">
        <f>N11-L11</f>
        <v>0</v>
      </c>
      <c r="P11" s="143">
        <f t="shared" si="4"/>
        <v>171</v>
      </c>
      <c r="Q11" s="143">
        <f t="shared" si="5"/>
        <v>0</v>
      </c>
    </row>
    <row r="12" spans="2:17" ht="15.75" x14ac:dyDescent="0.3">
      <c r="B12" s="137" t="s">
        <v>117</v>
      </c>
      <c r="C12" s="138">
        <v>1</v>
      </c>
      <c r="D12" s="138">
        <v>68</v>
      </c>
      <c r="E12" s="138">
        <v>69</v>
      </c>
      <c r="F12" s="140" t="str">
        <f t="shared" si="0"/>
        <v>Fondo de Desarrollo Local  Candelaria</v>
      </c>
      <c r="J12" s="141">
        <v>226</v>
      </c>
      <c r="K12" s="15" t="str">
        <f t="shared" si="1"/>
        <v>Unidad Administrativa Especial de Catastro Distrital - UAECD</v>
      </c>
      <c r="L12" s="78">
        <v>379</v>
      </c>
      <c r="M12" s="91">
        <v>193</v>
      </c>
      <c r="N12" s="143">
        <f t="shared" si="2"/>
        <v>379</v>
      </c>
      <c r="O12" s="143">
        <f t="shared" si="3"/>
        <v>0</v>
      </c>
      <c r="P12" s="143">
        <f t="shared" si="4"/>
        <v>193</v>
      </c>
      <c r="Q12" s="143">
        <f t="shared" si="5"/>
        <v>0</v>
      </c>
    </row>
    <row r="13" spans="2:17" ht="15.75" x14ac:dyDescent="0.3">
      <c r="B13" s="137" t="s">
        <v>118</v>
      </c>
      <c r="C13" s="138">
        <v>8</v>
      </c>
      <c r="D13" s="138">
        <v>90</v>
      </c>
      <c r="E13" s="138">
        <v>98</v>
      </c>
      <c r="F13" s="140" t="str">
        <f t="shared" si="0"/>
        <v>Fondo De Desarrollo Local Antonio Nariño</v>
      </c>
      <c r="J13" s="141">
        <v>120</v>
      </c>
      <c r="K13" s="15" t="str">
        <f t="shared" si="1"/>
        <v>Secretaría Distrital de Planeación</v>
      </c>
      <c r="L13" s="78">
        <v>332</v>
      </c>
      <c r="M13" s="91">
        <v>243</v>
      </c>
      <c r="N13" s="143">
        <f t="shared" si="2"/>
        <v>332</v>
      </c>
      <c r="O13" s="143">
        <f t="shared" si="3"/>
        <v>0</v>
      </c>
      <c r="P13" s="143">
        <f t="shared" si="4"/>
        <v>243</v>
      </c>
      <c r="Q13" s="143">
        <f t="shared" si="5"/>
        <v>0</v>
      </c>
    </row>
    <row r="14" spans="2:17" ht="15.75" x14ac:dyDescent="0.3">
      <c r="B14" s="137" t="s">
        <v>119</v>
      </c>
      <c r="C14" s="138">
        <v>21</v>
      </c>
      <c r="D14" s="138">
        <v>65</v>
      </c>
      <c r="E14" s="138">
        <v>86</v>
      </c>
      <c r="F14" s="140" t="str">
        <f t="shared" si="0"/>
        <v>Fondo de Desarrollo Local Barrios Unidos</v>
      </c>
      <c r="J14" s="141">
        <v>221</v>
      </c>
      <c r="K14" s="15" t="str">
        <f t="shared" si="1"/>
        <v>Instituto Distrital de Turismo - IDT</v>
      </c>
      <c r="L14" s="78">
        <v>222</v>
      </c>
      <c r="M14" s="91">
        <v>138</v>
      </c>
      <c r="N14" s="143">
        <f t="shared" si="2"/>
        <v>222</v>
      </c>
      <c r="O14" s="143">
        <f t="shared" si="3"/>
        <v>0</v>
      </c>
      <c r="P14" s="143">
        <f t="shared" si="4"/>
        <v>138</v>
      </c>
      <c r="Q14" s="143">
        <f t="shared" si="5"/>
        <v>0</v>
      </c>
    </row>
    <row r="15" spans="2:17" ht="15.75" x14ac:dyDescent="0.3">
      <c r="B15" s="137" t="s">
        <v>120</v>
      </c>
      <c r="C15" s="138">
        <v>3</v>
      </c>
      <c r="D15" s="138">
        <v>152</v>
      </c>
      <c r="E15" s="138">
        <v>155</v>
      </c>
      <c r="F15" s="140" t="str">
        <f t="shared" si="0"/>
        <v>Fondo de Desarrollo Local Bosa</v>
      </c>
      <c r="J15" s="141">
        <v>200</v>
      </c>
      <c r="K15" s="15" t="str">
        <f t="shared" si="1"/>
        <v xml:space="preserve">Instituto para la Economía Social - IPES </v>
      </c>
      <c r="L15" s="78">
        <v>702</v>
      </c>
      <c r="M15" s="91">
        <v>165</v>
      </c>
      <c r="N15" s="143">
        <f t="shared" si="2"/>
        <v>702</v>
      </c>
      <c r="O15" s="143">
        <f t="shared" si="3"/>
        <v>0</v>
      </c>
      <c r="P15" s="143">
        <f t="shared" si="4"/>
        <v>165</v>
      </c>
      <c r="Q15" s="143">
        <f t="shared" si="5"/>
        <v>0</v>
      </c>
    </row>
    <row r="16" spans="2:17" ht="15.75" x14ac:dyDescent="0.3">
      <c r="B16" s="137" t="s">
        <v>121</v>
      </c>
      <c r="C16" s="138"/>
      <c r="D16" s="138">
        <v>78</v>
      </c>
      <c r="E16" s="138">
        <v>78</v>
      </c>
      <c r="F16" s="140" t="str">
        <f t="shared" si="0"/>
        <v>Fondo de Desarrollo Local Chapinero</v>
      </c>
      <c r="J16" s="141">
        <v>117</v>
      </c>
      <c r="K16" s="15" t="str">
        <f t="shared" si="1"/>
        <v>Secretaría Distrital de Desarrollo Económico</v>
      </c>
      <c r="L16" s="78">
        <v>317</v>
      </c>
      <c r="M16" s="91">
        <v>263</v>
      </c>
      <c r="N16" s="143">
        <f t="shared" si="2"/>
        <v>317</v>
      </c>
      <c r="O16" s="143">
        <f t="shared" si="3"/>
        <v>0</v>
      </c>
      <c r="P16" s="143">
        <f t="shared" si="4"/>
        <v>263</v>
      </c>
      <c r="Q16" s="143">
        <f t="shared" si="5"/>
        <v>0</v>
      </c>
    </row>
    <row r="17" spans="2:17" ht="15.75" x14ac:dyDescent="0.3">
      <c r="B17" s="137" t="s">
        <v>122</v>
      </c>
      <c r="C17" s="138"/>
      <c r="D17" s="138">
        <v>198</v>
      </c>
      <c r="E17" s="138">
        <v>198</v>
      </c>
      <c r="F17" s="140" t="str">
        <f t="shared" si="0"/>
        <v>Fondo de Desarrollo Local de Ciudad Bolívar</v>
      </c>
      <c r="J17" s="141">
        <v>219</v>
      </c>
      <c r="K17" s="15" t="str">
        <f t="shared" si="1"/>
        <v>Instituto para la Investigación Educativa y el Desarrollo Pedagógico - IDEP</v>
      </c>
      <c r="L17" s="75">
        <v>84</v>
      </c>
      <c r="M17" s="92">
        <v>54</v>
      </c>
      <c r="N17" s="143">
        <f t="shared" si="2"/>
        <v>84</v>
      </c>
      <c r="O17" s="143">
        <f t="shared" si="3"/>
        <v>0</v>
      </c>
      <c r="P17" s="143">
        <f t="shared" si="4"/>
        <v>54</v>
      </c>
      <c r="Q17" s="143">
        <f t="shared" si="5"/>
        <v>0</v>
      </c>
    </row>
    <row r="18" spans="2:17" ht="15.75" x14ac:dyDescent="0.3">
      <c r="B18" s="137" t="s">
        <v>123</v>
      </c>
      <c r="C18" s="138">
        <v>1</v>
      </c>
      <c r="D18" s="138">
        <v>229</v>
      </c>
      <c r="E18" s="138">
        <v>230</v>
      </c>
      <c r="F18" s="140" t="str">
        <f t="shared" si="0"/>
        <v>Fondo de Desarrollo Local Engativá</v>
      </c>
      <c r="J18" s="141">
        <v>112</v>
      </c>
      <c r="K18" s="15" t="str">
        <f t="shared" si="1"/>
        <v>Secretaría de Educación del Distrito</v>
      </c>
      <c r="L18" s="93">
        <v>2314</v>
      </c>
      <c r="M18" s="94">
        <v>1726</v>
      </c>
      <c r="N18" s="143">
        <f t="shared" si="2"/>
        <v>2314</v>
      </c>
      <c r="O18" s="143">
        <f t="shared" si="3"/>
        <v>0</v>
      </c>
      <c r="P18" s="143">
        <f t="shared" si="4"/>
        <v>1726</v>
      </c>
      <c r="Q18" s="143">
        <f t="shared" si="5"/>
        <v>0</v>
      </c>
    </row>
    <row r="19" spans="2:17" ht="15.75" x14ac:dyDescent="0.3">
      <c r="B19" s="137" t="s">
        <v>124</v>
      </c>
      <c r="C19" s="138">
        <v>119</v>
      </c>
      <c r="D19" s="138">
        <v>75</v>
      </c>
      <c r="E19" s="138">
        <v>194</v>
      </c>
      <c r="F19" s="140" t="str">
        <f t="shared" si="0"/>
        <v>Fondo de Desarrollo Local Fontibón</v>
      </c>
      <c r="J19" s="141">
        <v>230</v>
      </c>
      <c r="K19" s="15" t="str">
        <f t="shared" si="1"/>
        <v>Universidad Distrital "Francisco José de Caldas"</v>
      </c>
      <c r="L19" s="75">
        <v>2730</v>
      </c>
      <c r="M19" s="90">
        <v>1454</v>
      </c>
      <c r="N19" s="143">
        <f t="shared" si="2"/>
        <v>2730</v>
      </c>
      <c r="O19" s="143">
        <f t="shared" si="3"/>
        <v>0</v>
      </c>
      <c r="P19" s="143">
        <f t="shared" si="4"/>
        <v>1454</v>
      </c>
      <c r="Q19" s="143">
        <f t="shared" si="5"/>
        <v>0</v>
      </c>
    </row>
    <row r="20" spans="2:17" ht="15.75" x14ac:dyDescent="0.3">
      <c r="B20" s="137" t="s">
        <v>125</v>
      </c>
      <c r="C20" s="138">
        <v>14</v>
      </c>
      <c r="D20" s="138">
        <v>167</v>
      </c>
      <c r="E20" s="138">
        <v>181</v>
      </c>
      <c r="F20" s="140" t="str">
        <f t="shared" si="0"/>
        <v>Fondo de Desarrollo Local Kennedy</v>
      </c>
      <c r="J20" s="141">
        <v>114</v>
      </c>
      <c r="K20" s="15" t="str">
        <f t="shared" si="1"/>
        <v>Secretaría Distrital De Salud</v>
      </c>
      <c r="L20" s="95">
        <v>1231</v>
      </c>
      <c r="M20" s="96">
        <v>171</v>
      </c>
      <c r="N20" s="143">
        <f t="shared" si="2"/>
        <v>1231</v>
      </c>
      <c r="O20" s="143">
        <f t="shared" si="3"/>
        <v>0</v>
      </c>
      <c r="P20" s="143">
        <f t="shared" si="4"/>
        <v>171</v>
      </c>
      <c r="Q20" s="143">
        <f t="shared" si="5"/>
        <v>0</v>
      </c>
    </row>
    <row r="21" spans="2:17" ht="15.75" x14ac:dyDescent="0.3">
      <c r="B21" s="137" t="s">
        <v>126</v>
      </c>
      <c r="C21" s="138">
        <v>71</v>
      </c>
      <c r="D21" s="138">
        <v>74</v>
      </c>
      <c r="E21" s="138">
        <v>145</v>
      </c>
      <c r="F21" s="140" t="str">
        <f t="shared" si="0"/>
        <v>Fondo de Desarrollo Local Los Mártires</v>
      </c>
      <c r="J21" s="141">
        <v>423</v>
      </c>
      <c r="K21" s="15" t="str">
        <f t="shared" si="1"/>
        <v>Subred Integrada de Servicios de Salud Centro Oriente E.S.E.</v>
      </c>
      <c r="L21" s="95">
        <v>9346</v>
      </c>
      <c r="M21" s="96">
        <v>3596</v>
      </c>
      <c r="N21" s="143">
        <f t="shared" si="2"/>
        <v>9346</v>
      </c>
      <c r="O21" s="143">
        <f t="shared" si="3"/>
        <v>0</v>
      </c>
      <c r="P21" s="143">
        <f t="shared" si="4"/>
        <v>3596</v>
      </c>
      <c r="Q21" s="143">
        <f t="shared" si="5"/>
        <v>0</v>
      </c>
    </row>
    <row r="22" spans="2:17" ht="15.75" x14ac:dyDescent="0.3">
      <c r="B22" s="137" t="s">
        <v>127</v>
      </c>
      <c r="C22" s="138">
        <v>6</v>
      </c>
      <c r="D22" s="138">
        <v>119</v>
      </c>
      <c r="E22" s="138">
        <v>125</v>
      </c>
      <c r="F22" s="140" t="str">
        <f t="shared" si="0"/>
        <v>Fondo de Desarrollo Local Puente Aranda</v>
      </c>
      <c r="J22" s="141">
        <v>426</v>
      </c>
      <c r="K22" s="15" t="str">
        <f t="shared" si="1"/>
        <v>Subred Integrada de Servicios de Salud Norte E.S.E.</v>
      </c>
      <c r="L22" s="95">
        <v>5230</v>
      </c>
      <c r="M22" s="96">
        <v>4269</v>
      </c>
      <c r="N22" s="143">
        <f t="shared" si="2"/>
        <v>5230</v>
      </c>
      <c r="O22" s="143">
        <f t="shared" si="3"/>
        <v>0</v>
      </c>
      <c r="P22" s="143">
        <f t="shared" si="4"/>
        <v>4269</v>
      </c>
      <c r="Q22" s="143">
        <f t="shared" si="5"/>
        <v>0</v>
      </c>
    </row>
    <row r="23" spans="2:17" ht="15.75" x14ac:dyDescent="0.3">
      <c r="B23" s="137" t="s">
        <v>128</v>
      </c>
      <c r="C23" s="138">
        <v>4</v>
      </c>
      <c r="D23" s="138">
        <v>132</v>
      </c>
      <c r="E23" s="138">
        <v>136</v>
      </c>
      <c r="F23" s="140" t="str">
        <f t="shared" si="0"/>
        <v>Fondo de Desarrollo Local Rafael Uribe Uribe</v>
      </c>
      <c r="J23" s="141">
        <v>425</v>
      </c>
      <c r="K23" s="15" t="str">
        <f t="shared" si="1"/>
        <v>Subred Integrada de Servicios de Salud Sur E.S.E.</v>
      </c>
      <c r="L23" s="95">
        <v>9498</v>
      </c>
      <c r="M23" s="96">
        <v>3906</v>
      </c>
      <c r="N23" s="143">
        <f t="shared" si="2"/>
        <v>9498</v>
      </c>
      <c r="O23" s="143">
        <f t="shared" si="3"/>
        <v>0</v>
      </c>
      <c r="P23" s="143">
        <f t="shared" si="4"/>
        <v>3906</v>
      </c>
      <c r="Q23" s="143">
        <f t="shared" si="5"/>
        <v>0</v>
      </c>
    </row>
    <row r="24" spans="2:17" ht="15.75" x14ac:dyDescent="0.3">
      <c r="B24" s="137" t="s">
        <v>129</v>
      </c>
      <c r="C24" s="138"/>
      <c r="D24" s="138">
        <v>208</v>
      </c>
      <c r="E24" s="138">
        <v>208</v>
      </c>
      <c r="F24" s="140" t="str">
        <f t="shared" si="0"/>
        <v>Fondo de Desarrollo Local San Cristóbal</v>
      </c>
      <c r="J24" s="141">
        <v>424</v>
      </c>
      <c r="K24" s="15" t="str">
        <f t="shared" si="1"/>
        <v>Subred Integrada de Servicios de Salud Sur Occidente E.S.E.</v>
      </c>
      <c r="L24" s="95">
        <v>5293</v>
      </c>
      <c r="M24" s="96">
        <v>3987</v>
      </c>
      <c r="N24" s="143">
        <f t="shared" si="2"/>
        <v>5293</v>
      </c>
      <c r="O24" s="143">
        <f t="shared" si="3"/>
        <v>0</v>
      </c>
      <c r="P24" s="143">
        <f t="shared" si="4"/>
        <v>3987</v>
      </c>
      <c r="Q24" s="143">
        <f t="shared" si="5"/>
        <v>0</v>
      </c>
    </row>
    <row r="25" spans="2:17" ht="15.75" x14ac:dyDescent="0.3">
      <c r="B25" s="137" t="s">
        <v>130</v>
      </c>
      <c r="C25" s="138">
        <v>5</v>
      </c>
      <c r="D25" s="138">
        <v>100</v>
      </c>
      <c r="E25" s="138">
        <v>105</v>
      </c>
      <c r="F25" s="140" t="str">
        <f t="shared" si="0"/>
        <v>Fondo de Desarrollo Local Santa Fé</v>
      </c>
      <c r="J25" s="141">
        <v>214</v>
      </c>
      <c r="K25" s="15" t="str">
        <f t="shared" si="1"/>
        <v>Instituto para la Protección de la Niñez y la Juventud - IDIPRON</v>
      </c>
      <c r="L25" s="95">
        <v>1551</v>
      </c>
      <c r="M25" s="96">
        <v>354</v>
      </c>
      <c r="N25" s="143">
        <f t="shared" si="2"/>
        <v>1551</v>
      </c>
      <c r="O25" s="143">
        <f t="shared" si="3"/>
        <v>0</v>
      </c>
      <c r="P25" s="143">
        <f t="shared" si="4"/>
        <v>354</v>
      </c>
      <c r="Q25" s="143">
        <f t="shared" si="5"/>
        <v>0</v>
      </c>
    </row>
    <row r="26" spans="2:17" ht="15.75" x14ac:dyDescent="0.3">
      <c r="B26" s="137" t="s">
        <v>131</v>
      </c>
      <c r="C26" s="138">
        <v>1</v>
      </c>
      <c r="D26" s="138">
        <v>213</v>
      </c>
      <c r="E26" s="138">
        <v>214</v>
      </c>
      <c r="F26" s="140" t="str">
        <f t="shared" si="0"/>
        <v>Fondo de Desarrollo Local Suba</v>
      </c>
      <c r="J26" s="141">
        <v>122</v>
      </c>
      <c r="K26" s="15" t="str">
        <f t="shared" si="1"/>
        <v>Secretaría Distrital de Integración Social</v>
      </c>
      <c r="L26" s="95">
        <v>12730</v>
      </c>
      <c r="M26" s="96">
        <v>7555</v>
      </c>
      <c r="N26" s="143">
        <f t="shared" si="2"/>
        <v>12730</v>
      </c>
      <c r="O26" s="143">
        <f t="shared" si="3"/>
        <v>0</v>
      </c>
      <c r="P26" s="143">
        <f t="shared" si="4"/>
        <v>7555</v>
      </c>
      <c r="Q26" s="143">
        <f t="shared" si="5"/>
        <v>0</v>
      </c>
    </row>
    <row r="27" spans="2:17" ht="15.75" x14ac:dyDescent="0.3">
      <c r="B27" s="137" t="s">
        <v>132</v>
      </c>
      <c r="C27" s="138">
        <v>35</v>
      </c>
      <c r="D27" s="138">
        <v>35</v>
      </c>
      <c r="E27" s="138">
        <v>70</v>
      </c>
      <c r="F27" s="140" t="str">
        <f t="shared" si="0"/>
        <v>Fondo de Desarrollo Local Sumapaz</v>
      </c>
      <c r="J27" s="141">
        <v>260</v>
      </c>
      <c r="K27" s="15" t="str">
        <f t="shared" si="1"/>
        <v xml:space="preserve">Canal Capital </v>
      </c>
      <c r="L27" s="93">
        <v>702</v>
      </c>
      <c r="M27" s="94">
        <v>235</v>
      </c>
      <c r="N27" s="143">
        <f t="shared" si="2"/>
        <v>702</v>
      </c>
      <c r="O27" s="143">
        <f t="shared" si="3"/>
        <v>0</v>
      </c>
      <c r="P27" s="143">
        <f t="shared" si="4"/>
        <v>235</v>
      </c>
      <c r="Q27" s="143">
        <f t="shared" si="5"/>
        <v>0</v>
      </c>
    </row>
    <row r="28" spans="2:17" ht="15.75" x14ac:dyDescent="0.3">
      <c r="B28" s="137" t="s">
        <v>133</v>
      </c>
      <c r="C28" s="138">
        <v>63</v>
      </c>
      <c r="D28" s="138">
        <v>23</v>
      </c>
      <c r="E28" s="138">
        <v>86</v>
      </c>
      <c r="F28" s="140" t="str">
        <f t="shared" si="0"/>
        <v>Fondo de Desarrollo Local Teusaquillo</v>
      </c>
      <c r="J28" s="141">
        <v>215</v>
      </c>
      <c r="K28" s="15" t="str">
        <f t="shared" si="1"/>
        <v>Fundación Gilberto Álzate Avendaño - FUGA</v>
      </c>
      <c r="L28" s="93">
        <v>53</v>
      </c>
      <c r="M28" s="94">
        <v>45</v>
      </c>
      <c r="N28" s="143">
        <f t="shared" si="2"/>
        <v>53</v>
      </c>
      <c r="O28" s="143">
        <f t="shared" si="3"/>
        <v>0</v>
      </c>
      <c r="P28" s="143">
        <f t="shared" si="4"/>
        <v>45</v>
      </c>
      <c r="Q28" s="143">
        <f t="shared" si="5"/>
        <v>0</v>
      </c>
    </row>
    <row r="29" spans="2:17" ht="15.75" x14ac:dyDescent="0.3">
      <c r="B29" s="137" t="s">
        <v>134</v>
      </c>
      <c r="C29" s="138">
        <v>2</v>
      </c>
      <c r="D29" s="138">
        <v>104</v>
      </c>
      <c r="E29" s="138">
        <v>106</v>
      </c>
      <c r="F29" s="140" t="str">
        <f t="shared" si="0"/>
        <v>Fondo de Desarrollo Local Tunjuelito</v>
      </c>
      <c r="J29" s="141">
        <v>222</v>
      </c>
      <c r="K29" s="15" t="str">
        <f t="shared" si="1"/>
        <v>Instituto Distrital de las Artes - IDARTES</v>
      </c>
      <c r="L29" s="93">
        <v>1386</v>
      </c>
      <c r="M29" s="94">
        <v>986</v>
      </c>
      <c r="N29" s="143">
        <f t="shared" si="2"/>
        <v>1386</v>
      </c>
      <c r="O29" s="143">
        <f t="shared" si="3"/>
        <v>0</v>
      </c>
      <c r="P29" s="143">
        <f t="shared" si="4"/>
        <v>986</v>
      </c>
      <c r="Q29" s="143">
        <f t="shared" si="5"/>
        <v>0</v>
      </c>
    </row>
    <row r="30" spans="2:17" ht="15.75" x14ac:dyDescent="0.3">
      <c r="B30" s="137" t="s">
        <v>135</v>
      </c>
      <c r="C30" s="138">
        <v>23</v>
      </c>
      <c r="D30" s="138">
        <v>121</v>
      </c>
      <c r="E30" s="138">
        <v>144</v>
      </c>
      <c r="F30" s="140" t="str">
        <f t="shared" si="0"/>
        <v>Fondo de Desarrollo Local Usaquén</v>
      </c>
      <c r="J30" s="141">
        <v>211</v>
      </c>
      <c r="K30" s="15" t="str">
        <f t="shared" si="1"/>
        <v>Instituto Distrital de Recreación y Deporte – IDRD</v>
      </c>
      <c r="L30" s="93">
        <v>4702</v>
      </c>
      <c r="M30" s="94">
        <v>2591</v>
      </c>
      <c r="N30" s="143">
        <f t="shared" si="2"/>
        <v>4702</v>
      </c>
      <c r="O30" s="143">
        <f t="shared" si="3"/>
        <v>0</v>
      </c>
      <c r="P30" s="143">
        <f t="shared" si="4"/>
        <v>2591</v>
      </c>
      <c r="Q30" s="143">
        <f t="shared" si="5"/>
        <v>0</v>
      </c>
    </row>
    <row r="31" spans="2:17" ht="15.75" x14ac:dyDescent="0.3">
      <c r="B31" s="137" t="s">
        <v>136</v>
      </c>
      <c r="C31" s="138">
        <v>99</v>
      </c>
      <c r="D31" s="138">
        <v>126</v>
      </c>
      <c r="E31" s="138">
        <v>225</v>
      </c>
      <c r="F31" s="140" t="str">
        <f t="shared" si="0"/>
        <v>Fondo de Desarrollo Local Usme</v>
      </c>
      <c r="J31" s="141">
        <v>213</v>
      </c>
      <c r="K31" s="15" t="str">
        <f t="shared" si="1"/>
        <v>Instituto Distrital del Patrimonio Cultural - IDPC</v>
      </c>
      <c r="L31" s="93">
        <v>469</v>
      </c>
      <c r="M31" s="94">
        <v>215</v>
      </c>
      <c r="N31" s="143">
        <f t="shared" si="2"/>
        <v>469</v>
      </c>
      <c r="O31" s="143">
        <f t="shared" si="3"/>
        <v>0</v>
      </c>
      <c r="P31" s="143">
        <f t="shared" si="4"/>
        <v>215</v>
      </c>
      <c r="Q31" s="143">
        <f t="shared" si="5"/>
        <v>0</v>
      </c>
    </row>
    <row r="32" spans="2:17" ht="15.75" x14ac:dyDescent="0.3">
      <c r="B32" s="137" t="s">
        <v>137</v>
      </c>
      <c r="C32" s="138">
        <v>6</v>
      </c>
      <c r="D32" s="138">
        <v>120</v>
      </c>
      <c r="E32" s="138">
        <v>126</v>
      </c>
      <c r="F32" s="140" t="str">
        <f t="shared" si="0"/>
        <v>Fondo De Prestaciones Económicas, Cesantías Y Pensiones - FONCEP</v>
      </c>
      <c r="J32" s="141">
        <v>216</v>
      </c>
      <c r="K32" s="15" t="str">
        <f t="shared" si="1"/>
        <v>Orquesta Filarmónica de Bogotá - OFB</v>
      </c>
      <c r="L32" s="93">
        <v>184</v>
      </c>
      <c r="M32" s="94">
        <v>115</v>
      </c>
      <c r="N32" s="143">
        <f t="shared" si="2"/>
        <v>184</v>
      </c>
      <c r="O32" s="143">
        <f t="shared" si="3"/>
        <v>0</v>
      </c>
      <c r="P32" s="143">
        <f t="shared" si="4"/>
        <v>115</v>
      </c>
      <c r="Q32" s="143">
        <f t="shared" si="5"/>
        <v>0</v>
      </c>
    </row>
    <row r="33" spans="2:17" ht="15.75" x14ac:dyDescent="0.3">
      <c r="B33" s="137" t="s">
        <v>138</v>
      </c>
      <c r="C33" s="138">
        <v>56</v>
      </c>
      <c r="D33" s="138">
        <v>45</v>
      </c>
      <c r="E33" s="138">
        <v>101</v>
      </c>
      <c r="F33" s="140" t="str">
        <f t="shared" si="0"/>
        <v>Fondo de Vigilancia y Seguridad de Bogotá D.C. en liquidación</v>
      </c>
      <c r="J33" s="141">
        <v>119</v>
      </c>
      <c r="K33" s="15" t="str">
        <f t="shared" si="1"/>
        <v>Secretaría Distrital de Cultura, Recreación y Deporte</v>
      </c>
      <c r="L33" s="93">
        <v>142</v>
      </c>
      <c r="M33" s="94">
        <v>117</v>
      </c>
      <c r="N33" s="143">
        <f t="shared" si="2"/>
        <v>142</v>
      </c>
      <c r="O33" s="143">
        <f t="shared" si="3"/>
        <v>0</v>
      </c>
      <c r="P33" s="143">
        <f t="shared" si="4"/>
        <v>117</v>
      </c>
      <c r="Q33" s="143">
        <f t="shared" si="5"/>
        <v>0</v>
      </c>
    </row>
    <row r="34" spans="2:17" ht="15.75" x14ac:dyDescent="0.3">
      <c r="B34" s="137" t="s">
        <v>139</v>
      </c>
      <c r="C34" s="138">
        <v>8</v>
      </c>
      <c r="D34" s="138">
        <v>45</v>
      </c>
      <c r="E34" s="138">
        <v>53</v>
      </c>
      <c r="F34" s="140" t="str">
        <f t="shared" si="0"/>
        <v>Fundación Gilberto Álzate Avendaño - FUGA</v>
      </c>
      <c r="J34" s="141">
        <v>203</v>
      </c>
      <c r="K34" s="15" t="str">
        <f t="shared" si="1"/>
        <v>Instituto Distrital de la Gestión del Riesgo y Cambio Climático - IDIGER</v>
      </c>
      <c r="L34" s="93">
        <v>466</v>
      </c>
      <c r="M34" s="94">
        <v>222</v>
      </c>
      <c r="N34" s="143">
        <f t="shared" si="2"/>
        <v>466</v>
      </c>
      <c r="O34" s="143">
        <f t="shared" si="3"/>
        <v>0</v>
      </c>
      <c r="P34" s="143">
        <f t="shared" si="4"/>
        <v>222</v>
      </c>
      <c r="Q34" s="143">
        <f t="shared" si="5"/>
        <v>0</v>
      </c>
    </row>
    <row r="35" spans="2:17" ht="15.75" x14ac:dyDescent="0.3">
      <c r="B35" s="137" t="s">
        <v>140</v>
      </c>
      <c r="C35" s="138">
        <v>333</v>
      </c>
      <c r="D35" s="138">
        <v>1258</v>
      </c>
      <c r="E35" s="138">
        <v>1591</v>
      </c>
      <c r="F35" s="140" t="str">
        <f t="shared" si="0"/>
        <v>Instituto de Desarrollo Urbano - IDU</v>
      </c>
      <c r="J35" s="141">
        <v>237</v>
      </c>
      <c r="K35" s="15" t="str">
        <f t="shared" si="1"/>
        <v>Instituto Distrital de Protección y Bienestar Animal – IDPYBA</v>
      </c>
      <c r="L35" s="93">
        <v>313</v>
      </c>
      <c r="M35" s="94">
        <v>164</v>
      </c>
      <c r="N35" s="143">
        <f t="shared" si="2"/>
        <v>313</v>
      </c>
      <c r="O35" s="143">
        <f t="shared" si="3"/>
        <v>0</v>
      </c>
      <c r="P35" s="143">
        <f t="shared" si="4"/>
        <v>164</v>
      </c>
      <c r="Q35" s="143">
        <f t="shared" si="5"/>
        <v>0</v>
      </c>
    </row>
    <row r="36" spans="2:17" ht="15.75" x14ac:dyDescent="0.3">
      <c r="B36" s="137" t="s">
        <v>141</v>
      </c>
      <c r="C36" s="138">
        <v>244</v>
      </c>
      <c r="D36" s="138">
        <v>222</v>
      </c>
      <c r="E36" s="138">
        <v>466</v>
      </c>
      <c r="F36" s="140" t="str">
        <f t="shared" si="0"/>
        <v>Instituto Distrital de la Gestión del Riesgo y Cambio Climático - IDIGER</v>
      </c>
      <c r="J36" s="141">
        <v>218</v>
      </c>
      <c r="K36" s="15" t="str">
        <f t="shared" si="1"/>
        <v>Jardín Botánico "José Celestino Mutis"</v>
      </c>
      <c r="L36" s="93">
        <v>1556</v>
      </c>
      <c r="M36" s="94">
        <v>607</v>
      </c>
      <c r="N36" s="143">
        <f t="shared" si="2"/>
        <v>1556</v>
      </c>
      <c r="O36" s="143">
        <f t="shared" si="3"/>
        <v>0</v>
      </c>
      <c r="P36" s="143">
        <f t="shared" si="4"/>
        <v>607</v>
      </c>
      <c r="Q36" s="143">
        <f t="shared" si="5"/>
        <v>0</v>
      </c>
    </row>
    <row r="37" spans="2:17" ht="15.75" x14ac:dyDescent="0.3">
      <c r="B37" s="137" t="s">
        <v>142</v>
      </c>
      <c r="C37" s="138">
        <v>211</v>
      </c>
      <c r="D37" s="138">
        <v>456</v>
      </c>
      <c r="E37" s="138">
        <v>667</v>
      </c>
      <c r="F37" s="140" t="str">
        <f t="shared" si="0"/>
        <v>Instituto Distrital de la Participación y Acción Comunal - IDPAC</v>
      </c>
      <c r="J37" s="141">
        <v>126</v>
      </c>
      <c r="K37" s="15" t="str">
        <f t="shared" si="1"/>
        <v>Secretaría Distrital de Ambiente</v>
      </c>
      <c r="L37" s="93">
        <v>1563</v>
      </c>
      <c r="M37" s="94">
        <v>1053</v>
      </c>
      <c r="N37" s="143">
        <f t="shared" si="2"/>
        <v>1563</v>
      </c>
      <c r="O37" s="143">
        <f t="shared" si="3"/>
        <v>0</v>
      </c>
      <c r="P37" s="143">
        <f t="shared" si="4"/>
        <v>1053</v>
      </c>
      <c r="Q37" s="143">
        <f t="shared" si="5"/>
        <v>0</v>
      </c>
    </row>
    <row r="38" spans="2:17" ht="15.75" x14ac:dyDescent="0.3">
      <c r="B38" s="137" t="s">
        <v>143</v>
      </c>
      <c r="C38" s="138">
        <v>400</v>
      </c>
      <c r="D38" s="138">
        <v>986</v>
      </c>
      <c r="E38" s="138">
        <v>1386</v>
      </c>
      <c r="F38" s="140" t="str">
        <f t="shared" si="0"/>
        <v>Instituto Distrital de las Artes - IDARTES</v>
      </c>
      <c r="J38" s="141">
        <v>262</v>
      </c>
      <c r="K38" s="15" t="str">
        <f t="shared" si="1"/>
        <v>Empresa de Transporte del Tercer Milenio - TRANSMILENIO S.A.</v>
      </c>
      <c r="L38" s="97">
        <v>913</v>
      </c>
      <c r="M38" s="98">
        <v>429</v>
      </c>
      <c r="N38" s="143">
        <f t="shared" si="2"/>
        <v>913</v>
      </c>
      <c r="O38" s="143">
        <f t="shared" si="3"/>
        <v>0</v>
      </c>
      <c r="P38" s="143">
        <f t="shared" si="4"/>
        <v>429</v>
      </c>
      <c r="Q38" s="143">
        <f t="shared" si="5"/>
        <v>0</v>
      </c>
    </row>
    <row r="39" spans="2:17" ht="15.75" x14ac:dyDescent="0.3">
      <c r="B39" s="137" t="s">
        <v>144</v>
      </c>
      <c r="C39" s="138">
        <v>149</v>
      </c>
      <c r="D39" s="138">
        <v>164</v>
      </c>
      <c r="E39" s="138">
        <v>313</v>
      </c>
      <c r="F39" s="140" t="str">
        <f t="shared" si="0"/>
        <v>Instituto Distrital de Protección y Bienestar Animal – IDPYBA</v>
      </c>
      <c r="J39" s="141">
        <v>204</v>
      </c>
      <c r="K39" s="15" t="str">
        <f t="shared" si="1"/>
        <v>Instituto de Desarrollo Urbano - IDU</v>
      </c>
      <c r="L39" s="93">
        <v>1591</v>
      </c>
      <c r="M39" s="99">
        <v>1258</v>
      </c>
      <c r="N39" s="143">
        <f t="shared" si="2"/>
        <v>1591</v>
      </c>
      <c r="O39" s="143">
        <f t="shared" si="3"/>
        <v>0</v>
      </c>
      <c r="P39" s="143">
        <f t="shared" si="4"/>
        <v>1258</v>
      </c>
      <c r="Q39" s="143">
        <f t="shared" si="5"/>
        <v>0</v>
      </c>
    </row>
    <row r="40" spans="2:17" ht="15.75" x14ac:dyDescent="0.3">
      <c r="B40" s="137" t="s">
        <v>145</v>
      </c>
      <c r="C40" s="138">
        <v>2111</v>
      </c>
      <c r="D40" s="138">
        <v>2591</v>
      </c>
      <c r="E40" s="138">
        <v>4702</v>
      </c>
      <c r="F40" s="140" t="str">
        <f t="shared" si="0"/>
        <v>Instituto Distrital de Recreación y Deporte – IDRD</v>
      </c>
      <c r="J40" s="141">
        <v>266</v>
      </c>
      <c r="K40" s="15" t="str">
        <f t="shared" si="1"/>
        <v>Metro de Bogotá S.A.</v>
      </c>
      <c r="L40" s="93">
        <v>60</v>
      </c>
      <c r="M40" s="99">
        <v>34</v>
      </c>
      <c r="N40" s="143">
        <f t="shared" si="2"/>
        <v>60</v>
      </c>
      <c r="O40" s="143">
        <f t="shared" si="3"/>
        <v>0</v>
      </c>
      <c r="P40" s="143">
        <f t="shared" si="4"/>
        <v>34</v>
      </c>
      <c r="Q40" s="143">
        <f t="shared" si="5"/>
        <v>0</v>
      </c>
    </row>
    <row r="41" spans="2:17" ht="15.75" x14ac:dyDescent="0.3">
      <c r="B41" s="137" t="s">
        <v>146</v>
      </c>
      <c r="C41" s="138">
        <v>84</v>
      </c>
      <c r="D41" s="138">
        <v>138</v>
      </c>
      <c r="E41" s="138">
        <v>222</v>
      </c>
      <c r="F41" s="140" t="str">
        <f t="shared" si="0"/>
        <v>Instituto Distrital de Turismo - IDT</v>
      </c>
      <c r="J41" s="141">
        <v>113</v>
      </c>
      <c r="K41" s="15" t="str">
        <f t="shared" si="1"/>
        <v>Secretaría Distrital de Movilidad</v>
      </c>
      <c r="L41" s="93">
        <v>2894</v>
      </c>
      <c r="M41" s="99">
        <v>1405</v>
      </c>
      <c r="N41" s="143">
        <f t="shared" si="2"/>
        <v>2894</v>
      </c>
      <c r="O41" s="143">
        <f t="shared" si="3"/>
        <v>0</v>
      </c>
      <c r="P41" s="143">
        <f t="shared" si="4"/>
        <v>1405</v>
      </c>
      <c r="Q41" s="143">
        <f t="shared" si="5"/>
        <v>0</v>
      </c>
    </row>
    <row r="42" spans="2:17" ht="15.75" x14ac:dyDescent="0.3">
      <c r="B42" s="137" t="s">
        <v>147</v>
      </c>
      <c r="C42" s="138">
        <v>254</v>
      </c>
      <c r="D42" s="138">
        <v>215</v>
      </c>
      <c r="E42" s="138">
        <v>469</v>
      </c>
      <c r="F42" s="140" t="str">
        <f t="shared" si="0"/>
        <v>Instituto Distrital del Patrimonio Cultural - IDPC</v>
      </c>
      <c r="J42" s="141">
        <v>208</v>
      </c>
      <c r="K42" s="15" t="str">
        <f t="shared" si="1"/>
        <v>Caja de Vivienda Popular - CVP</v>
      </c>
      <c r="L42" s="93">
        <v>944</v>
      </c>
      <c r="M42" s="94">
        <v>429</v>
      </c>
      <c r="N42" s="143">
        <f t="shared" si="2"/>
        <v>944</v>
      </c>
      <c r="O42" s="143">
        <f t="shared" si="3"/>
        <v>0</v>
      </c>
      <c r="P42" s="143">
        <f t="shared" si="4"/>
        <v>429</v>
      </c>
      <c r="Q42" s="143">
        <f t="shared" si="5"/>
        <v>0</v>
      </c>
    </row>
    <row r="43" spans="2:17" ht="15.75" x14ac:dyDescent="0.3">
      <c r="B43" s="137" t="s">
        <v>148</v>
      </c>
      <c r="C43" s="138">
        <v>537</v>
      </c>
      <c r="D43" s="138">
        <v>165</v>
      </c>
      <c r="E43" s="138">
        <v>702</v>
      </c>
      <c r="F43" s="140" t="str">
        <f t="shared" si="0"/>
        <v xml:space="preserve">Instituto para la Economía Social - IPES </v>
      </c>
      <c r="J43" s="141">
        <v>202</v>
      </c>
      <c r="K43" s="15" t="str">
        <f t="shared" si="1"/>
        <v>Empresa de Acueducto Alcantarillado y Aseo de Bogotá E.S.P. - EAAB</v>
      </c>
      <c r="L43" s="75">
        <v>1015</v>
      </c>
      <c r="M43" s="90">
        <v>495</v>
      </c>
      <c r="N43" s="143">
        <f t="shared" si="2"/>
        <v>1015</v>
      </c>
      <c r="O43" s="143">
        <f t="shared" si="3"/>
        <v>0</v>
      </c>
      <c r="P43" s="143">
        <f t="shared" si="4"/>
        <v>495</v>
      </c>
      <c r="Q43" s="143">
        <f t="shared" si="5"/>
        <v>0</v>
      </c>
    </row>
    <row r="44" spans="2:17" ht="15.75" x14ac:dyDescent="0.3">
      <c r="B44" s="137" t="s">
        <v>149</v>
      </c>
      <c r="C44" s="138">
        <v>30</v>
      </c>
      <c r="D44" s="138">
        <v>54</v>
      </c>
      <c r="E44" s="138">
        <v>84</v>
      </c>
      <c r="F44" s="140" t="str">
        <f t="shared" si="0"/>
        <v>Instituto para la Investigación Educativa y el Desarrollo Pedagógico - IDEP</v>
      </c>
      <c r="J44" s="141">
        <v>263</v>
      </c>
      <c r="K44" s="142" t="s">
        <v>115</v>
      </c>
      <c r="L44" s="100">
        <v>351</v>
      </c>
      <c r="M44" s="101">
        <v>124</v>
      </c>
      <c r="N44" s="143">
        <f>VLOOKUP(K44,$B$3:$E$75,4,0)</f>
        <v>351</v>
      </c>
      <c r="O44" s="143">
        <f t="shared" si="3"/>
        <v>0</v>
      </c>
      <c r="P44" s="143">
        <f t="shared" si="4"/>
        <v>124</v>
      </c>
      <c r="Q44" s="143">
        <f t="shared" si="5"/>
        <v>0</v>
      </c>
    </row>
    <row r="45" spans="2:17" ht="15.75" x14ac:dyDescent="0.3">
      <c r="B45" s="137" t="s">
        <v>150</v>
      </c>
      <c r="C45" s="138">
        <v>1197</v>
      </c>
      <c r="D45" s="138">
        <v>354</v>
      </c>
      <c r="E45" s="138">
        <v>1551</v>
      </c>
      <c r="F45" s="140" t="str">
        <f t="shared" si="0"/>
        <v>Instituto para la Protección de la Niñez y la Juventud - IDIPRON</v>
      </c>
      <c r="J45" s="141">
        <v>118</v>
      </c>
      <c r="K45" s="15" t="str">
        <f t="shared" si="1"/>
        <v>Secretaría Distrital del Hábitat</v>
      </c>
      <c r="L45" s="100">
        <v>542</v>
      </c>
      <c r="M45" s="101">
        <v>358</v>
      </c>
      <c r="N45" s="143">
        <f t="shared" si="2"/>
        <v>542</v>
      </c>
      <c r="O45" s="143">
        <f t="shared" si="3"/>
        <v>0</v>
      </c>
      <c r="P45" s="143">
        <f t="shared" si="4"/>
        <v>358</v>
      </c>
      <c r="Q45" s="143">
        <f t="shared" si="5"/>
        <v>0</v>
      </c>
    </row>
    <row r="46" spans="2:17" ht="15.75" x14ac:dyDescent="0.3">
      <c r="B46" s="137" t="s">
        <v>151</v>
      </c>
      <c r="C46" s="138">
        <v>949</v>
      </c>
      <c r="D46" s="138">
        <v>607</v>
      </c>
      <c r="E46" s="138">
        <v>1556</v>
      </c>
      <c r="F46" s="140" t="str">
        <f t="shared" si="0"/>
        <v>Jardín Botánico "José Celestino Mutis"</v>
      </c>
      <c r="J46" s="141">
        <v>228</v>
      </c>
      <c r="K46" s="15" t="str">
        <f t="shared" si="1"/>
        <v>Unidad Administrativa Especial de Servicios Públicos - UAESP</v>
      </c>
      <c r="L46" s="100">
        <v>389</v>
      </c>
      <c r="M46" s="101">
        <v>355</v>
      </c>
      <c r="N46" s="143">
        <f t="shared" si="2"/>
        <v>389</v>
      </c>
      <c r="O46" s="143">
        <f t="shared" si="3"/>
        <v>0</v>
      </c>
      <c r="P46" s="143">
        <f t="shared" si="4"/>
        <v>355</v>
      </c>
      <c r="Q46" s="143">
        <f t="shared" si="5"/>
        <v>0</v>
      </c>
    </row>
    <row r="47" spans="2:17" ht="15.75" x14ac:dyDescent="0.3">
      <c r="B47" s="137" t="s">
        <v>152</v>
      </c>
      <c r="C47" s="138">
        <v>6</v>
      </c>
      <c r="D47" s="138">
        <v>10</v>
      </c>
      <c r="E47" s="138">
        <v>16</v>
      </c>
      <c r="F47" s="140" t="str">
        <f t="shared" si="0"/>
        <v>Lotería De Bogotá</v>
      </c>
      <c r="J47" s="141">
        <v>121</v>
      </c>
      <c r="K47" s="15" t="str">
        <f t="shared" si="1"/>
        <v>Secretaría Distrital de la Mujer</v>
      </c>
      <c r="L47" s="78">
        <v>342</v>
      </c>
      <c r="M47" s="91">
        <v>291</v>
      </c>
      <c r="N47" s="143">
        <f t="shared" si="2"/>
        <v>342</v>
      </c>
      <c r="O47" s="143">
        <f t="shared" si="3"/>
        <v>0</v>
      </c>
      <c r="P47" s="143">
        <f t="shared" si="4"/>
        <v>291</v>
      </c>
      <c r="Q47" s="143">
        <f t="shared" si="5"/>
        <v>0</v>
      </c>
    </row>
    <row r="48" spans="2:17" ht="15.75" x14ac:dyDescent="0.3">
      <c r="B48" s="137" t="s">
        <v>153</v>
      </c>
      <c r="C48" s="138">
        <v>26</v>
      </c>
      <c r="D48" s="138">
        <v>34</v>
      </c>
      <c r="E48" s="138">
        <v>60</v>
      </c>
      <c r="F48" s="140" t="str">
        <f t="shared" si="0"/>
        <v>Metro de Bogotá S.A.</v>
      </c>
      <c r="J48" s="141">
        <v>217</v>
      </c>
      <c r="K48" s="15" t="str">
        <f t="shared" si="1"/>
        <v>Fondo de Vigilancia y Seguridad de Bogotá D.C. en liquidación</v>
      </c>
      <c r="L48" s="75">
        <v>101</v>
      </c>
      <c r="M48" s="90">
        <v>45</v>
      </c>
      <c r="N48" s="143">
        <f t="shared" si="2"/>
        <v>101</v>
      </c>
      <c r="O48" s="143">
        <f>N48-L48</f>
        <v>0</v>
      </c>
      <c r="P48" s="143">
        <f t="shared" si="4"/>
        <v>45</v>
      </c>
      <c r="Q48" s="143">
        <f t="shared" si="5"/>
        <v>0</v>
      </c>
    </row>
    <row r="49" spans="2:17" ht="15.75" x14ac:dyDescent="0.3">
      <c r="B49" s="137" t="s">
        <v>154</v>
      </c>
      <c r="C49" s="138">
        <v>69</v>
      </c>
      <c r="D49" s="138">
        <v>115</v>
      </c>
      <c r="E49" s="138">
        <v>184</v>
      </c>
      <c r="F49" s="140" t="str">
        <f t="shared" si="0"/>
        <v>Orquesta Filarmónica de Bogotá - OFB</v>
      </c>
      <c r="J49" s="141">
        <v>137</v>
      </c>
      <c r="K49" s="15" t="str">
        <f t="shared" si="1"/>
        <v>Secretaría Distrital de Seguridad Convivencia y Justicia</v>
      </c>
      <c r="L49" s="102">
        <v>1102</v>
      </c>
      <c r="M49" s="103">
        <v>593</v>
      </c>
      <c r="N49" s="143">
        <f t="shared" si="2"/>
        <v>1102</v>
      </c>
      <c r="O49" s="143">
        <f t="shared" si="3"/>
        <v>0</v>
      </c>
      <c r="P49" s="143">
        <f t="shared" si="4"/>
        <v>593</v>
      </c>
      <c r="Q49" s="143">
        <f t="shared" si="5"/>
        <v>0</v>
      </c>
    </row>
    <row r="50" spans="2:17" ht="15.75" x14ac:dyDescent="0.3">
      <c r="B50" s="137" t="s">
        <v>155</v>
      </c>
      <c r="C50" s="138">
        <v>120</v>
      </c>
      <c r="D50" s="138">
        <v>588</v>
      </c>
      <c r="E50" s="138">
        <v>708</v>
      </c>
      <c r="F50" s="140" t="str">
        <f t="shared" si="0"/>
        <v>Personería de Bogotá D.C.</v>
      </c>
      <c r="J50" s="141">
        <v>131</v>
      </c>
      <c r="K50" s="15" t="str">
        <f t="shared" si="1"/>
        <v>Unidad Administrativa Especial Cuerpo Oficial De Bomberos - UAECOB</v>
      </c>
      <c r="L50" s="93">
        <v>545</v>
      </c>
      <c r="M50" s="94">
        <v>192</v>
      </c>
      <c r="N50" s="143">
        <f t="shared" si="2"/>
        <v>545</v>
      </c>
      <c r="O50" s="143">
        <f t="shared" si="3"/>
        <v>0</v>
      </c>
      <c r="P50" s="143">
        <f t="shared" si="4"/>
        <v>192</v>
      </c>
      <c r="Q50" s="143">
        <f t="shared" si="5"/>
        <v>0</v>
      </c>
    </row>
    <row r="51" spans="2:17" ht="15.75" x14ac:dyDescent="0.3">
      <c r="B51" s="137" t="s">
        <v>156</v>
      </c>
      <c r="C51" s="138">
        <v>588</v>
      </c>
      <c r="D51" s="138">
        <v>1726</v>
      </c>
      <c r="E51" s="138">
        <v>2314</v>
      </c>
      <c r="F51" s="140" t="str">
        <f t="shared" si="0"/>
        <v>Secretaría de Educación del Distrito</v>
      </c>
      <c r="J51" s="141">
        <v>136</v>
      </c>
      <c r="K51" s="15" t="str">
        <f t="shared" si="1"/>
        <v>Secretaría Jurídica Distrital</v>
      </c>
      <c r="L51" s="93">
        <v>72</v>
      </c>
      <c r="M51" s="94">
        <v>66</v>
      </c>
      <c r="N51" s="143">
        <f t="shared" si="2"/>
        <v>72</v>
      </c>
      <c r="O51" s="143">
        <f t="shared" si="3"/>
        <v>0</v>
      </c>
      <c r="P51" s="143">
        <f t="shared" si="4"/>
        <v>66</v>
      </c>
      <c r="Q51" s="143">
        <f t="shared" si="5"/>
        <v>0</v>
      </c>
    </row>
    <row r="52" spans="2:17" ht="16.5" customHeight="1" x14ac:dyDescent="0.3">
      <c r="B52" s="137" t="s">
        <v>157</v>
      </c>
      <c r="C52" s="138">
        <v>510</v>
      </c>
      <c r="D52" s="138">
        <v>1053</v>
      </c>
      <c r="E52" s="138">
        <v>1563</v>
      </c>
      <c r="F52" s="140" t="str">
        <f t="shared" si="0"/>
        <v>Secretaría Distrital de Ambiente</v>
      </c>
      <c r="J52" s="141">
        <v>100</v>
      </c>
      <c r="K52" s="15" t="str">
        <f t="shared" si="1"/>
        <v>Concejo de Bogotá D. C.</v>
      </c>
      <c r="L52" s="78">
        <v>26</v>
      </c>
      <c r="M52" s="91">
        <v>0</v>
      </c>
      <c r="N52" s="143">
        <f t="shared" si="2"/>
        <v>26</v>
      </c>
      <c r="O52" s="143">
        <f t="shared" si="3"/>
        <v>0</v>
      </c>
      <c r="P52" s="143">
        <f t="shared" si="4"/>
        <v>0</v>
      </c>
      <c r="Q52" s="143">
        <f t="shared" si="5"/>
        <v>0</v>
      </c>
    </row>
    <row r="53" spans="2:17" ht="15.75" x14ac:dyDescent="0.3">
      <c r="B53" s="137" t="s">
        <v>158</v>
      </c>
      <c r="C53" s="138">
        <v>25</v>
      </c>
      <c r="D53" s="138">
        <v>117</v>
      </c>
      <c r="E53" s="138">
        <v>142</v>
      </c>
      <c r="F53" s="140" t="str">
        <f t="shared" si="0"/>
        <v>Secretaría Distrital de Cultura, Recreación y Deporte</v>
      </c>
      <c r="J53" s="141">
        <v>235</v>
      </c>
      <c r="K53" s="15" t="str">
        <f t="shared" si="1"/>
        <v>Contraloría de Bogotá D.C.</v>
      </c>
      <c r="L53" s="100">
        <v>272</v>
      </c>
      <c r="M53" s="101">
        <v>27</v>
      </c>
      <c r="N53" s="143">
        <f t="shared" si="2"/>
        <v>272</v>
      </c>
      <c r="O53" s="143">
        <f t="shared" si="3"/>
        <v>0</v>
      </c>
      <c r="P53" s="143">
        <f t="shared" si="4"/>
        <v>27</v>
      </c>
      <c r="Q53" s="143">
        <f t="shared" si="5"/>
        <v>0</v>
      </c>
    </row>
    <row r="54" spans="2:17" ht="15.75" x14ac:dyDescent="0.3">
      <c r="B54" s="137" t="s">
        <v>159</v>
      </c>
      <c r="C54" s="138">
        <v>54</v>
      </c>
      <c r="D54" s="138">
        <v>263</v>
      </c>
      <c r="E54" s="138">
        <v>317</v>
      </c>
      <c r="F54" s="140" t="str">
        <f t="shared" si="0"/>
        <v>Secretaría Distrital de Desarrollo Económico</v>
      </c>
      <c r="J54" s="141">
        <v>102</v>
      </c>
      <c r="K54" s="15" t="str">
        <f t="shared" si="1"/>
        <v>Personería de Bogotá D.C.</v>
      </c>
      <c r="L54" s="78">
        <v>708</v>
      </c>
      <c r="M54" s="91">
        <v>588</v>
      </c>
      <c r="N54" s="143">
        <f t="shared" si="2"/>
        <v>708</v>
      </c>
      <c r="O54" s="143">
        <f t="shared" si="3"/>
        <v>0</v>
      </c>
      <c r="P54" s="143">
        <f t="shared" si="4"/>
        <v>588</v>
      </c>
      <c r="Q54" s="143">
        <f t="shared" si="5"/>
        <v>0</v>
      </c>
    </row>
    <row r="55" spans="2:17" ht="15.75" x14ac:dyDescent="0.3">
      <c r="B55" s="137" t="s">
        <v>160</v>
      </c>
      <c r="C55" s="138">
        <v>193</v>
      </c>
      <c r="D55" s="138">
        <v>620</v>
      </c>
      <c r="E55" s="138">
        <v>813</v>
      </c>
      <c r="F55" s="140" t="str">
        <f t="shared" si="0"/>
        <v>Secretaría Distrital de Gobierno</v>
      </c>
      <c r="J55" s="141">
        <v>105</v>
      </c>
      <c r="K55" s="15" t="str">
        <f t="shared" si="1"/>
        <v>Veeduría Distrital de Bogotá D.C.</v>
      </c>
      <c r="L55" s="100">
        <v>163</v>
      </c>
      <c r="M55" s="101">
        <v>108</v>
      </c>
      <c r="N55" s="143">
        <f t="shared" si="2"/>
        <v>163</v>
      </c>
      <c r="O55" s="143">
        <f t="shared" si="3"/>
        <v>0</v>
      </c>
      <c r="P55" s="143">
        <f t="shared" si="4"/>
        <v>108</v>
      </c>
      <c r="Q55" s="143">
        <f t="shared" si="5"/>
        <v>0</v>
      </c>
    </row>
    <row r="56" spans="2:17" ht="15.75" x14ac:dyDescent="0.3">
      <c r="B56" s="137" t="s">
        <v>161</v>
      </c>
      <c r="C56" s="138">
        <v>73</v>
      </c>
      <c r="D56" s="138">
        <v>171</v>
      </c>
      <c r="E56" s="138">
        <v>244</v>
      </c>
      <c r="F56" s="140" t="str">
        <f t="shared" si="0"/>
        <v>Secretaría Distrital de Hacienda</v>
      </c>
      <c r="J56" s="141">
        <v>1</v>
      </c>
      <c r="K56" s="15" t="str">
        <f t="shared" si="1"/>
        <v>Fondo de Desarrollo Local Usaquén</v>
      </c>
      <c r="L56" s="127">
        <v>144</v>
      </c>
      <c r="M56" s="128">
        <v>121</v>
      </c>
      <c r="N56" s="143">
        <f t="shared" si="2"/>
        <v>144</v>
      </c>
      <c r="O56" s="143">
        <f t="shared" si="3"/>
        <v>0</v>
      </c>
      <c r="P56" s="143">
        <f t="shared" si="4"/>
        <v>121</v>
      </c>
      <c r="Q56" s="143">
        <f t="shared" si="5"/>
        <v>0</v>
      </c>
    </row>
    <row r="57" spans="2:17" ht="15.75" x14ac:dyDescent="0.3">
      <c r="B57" s="137" t="s">
        <v>162</v>
      </c>
      <c r="C57" s="138">
        <v>5175</v>
      </c>
      <c r="D57" s="138">
        <v>7555</v>
      </c>
      <c r="E57" s="138">
        <v>12730</v>
      </c>
      <c r="F57" s="140" t="str">
        <f t="shared" si="0"/>
        <v>Secretaría Distrital de Integración Social</v>
      </c>
      <c r="J57" s="141">
        <v>2</v>
      </c>
      <c r="K57" s="15" t="str">
        <f t="shared" si="1"/>
        <v>Fondo de Desarrollo Local Chapinero</v>
      </c>
      <c r="L57" s="129">
        <v>78</v>
      </c>
      <c r="M57" s="130">
        <v>78</v>
      </c>
      <c r="N57" s="143">
        <f t="shared" si="2"/>
        <v>78</v>
      </c>
      <c r="O57" s="143">
        <f t="shared" si="3"/>
        <v>0</v>
      </c>
      <c r="P57" s="143">
        <f t="shared" si="4"/>
        <v>78</v>
      </c>
      <c r="Q57" s="143">
        <f t="shared" si="5"/>
        <v>0</v>
      </c>
    </row>
    <row r="58" spans="2:17" ht="15.75" x14ac:dyDescent="0.3">
      <c r="B58" s="137" t="s">
        <v>163</v>
      </c>
      <c r="C58" s="138">
        <v>51</v>
      </c>
      <c r="D58" s="138">
        <v>291</v>
      </c>
      <c r="E58" s="138">
        <v>342</v>
      </c>
      <c r="F58" s="140" t="str">
        <f t="shared" si="0"/>
        <v>Secretaría Distrital de la Mujer</v>
      </c>
      <c r="J58" s="141">
        <v>3</v>
      </c>
      <c r="K58" s="15" t="str">
        <f t="shared" si="1"/>
        <v>Fondo de Desarrollo Local Santa Fé</v>
      </c>
      <c r="L58" s="129">
        <v>105</v>
      </c>
      <c r="M58" s="130">
        <v>100</v>
      </c>
      <c r="N58" s="143">
        <f t="shared" si="2"/>
        <v>105</v>
      </c>
      <c r="O58" s="143">
        <f t="shared" si="3"/>
        <v>0</v>
      </c>
      <c r="P58" s="143">
        <f t="shared" si="4"/>
        <v>100</v>
      </c>
      <c r="Q58" s="143">
        <f t="shared" si="5"/>
        <v>0</v>
      </c>
    </row>
    <row r="59" spans="2:17" ht="15.75" x14ac:dyDescent="0.3">
      <c r="B59" s="137" t="s">
        <v>164</v>
      </c>
      <c r="C59" s="138">
        <v>1489</v>
      </c>
      <c r="D59" s="138">
        <v>1405</v>
      </c>
      <c r="E59" s="138">
        <v>2894</v>
      </c>
      <c r="F59" s="140" t="str">
        <f t="shared" si="0"/>
        <v>Secretaría Distrital de Movilidad</v>
      </c>
      <c r="J59" s="141">
        <v>4</v>
      </c>
      <c r="K59" s="15" t="str">
        <f t="shared" si="1"/>
        <v>Fondo de Desarrollo Local San Cristóbal</v>
      </c>
      <c r="L59" s="129">
        <v>208</v>
      </c>
      <c r="M59" s="130">
        <v>208</v>
      </c>
      <c r="N59" s="143">
        <f t="shared" si="2"/>
        <v>208</v>
      </c>
      <c r="O59" s="143">
        <f t="shared" si="3"/>
        <v>0</v>
      </c>
      <c r="P59" s="143">
        <f t="shared" si="4"/>
        <v>208</v>
      </c>
      <c r="Q59" s="143">
        <f t="shared" si="5"/>
        <v>0</v>
      </c>
    </row>
    <row r="60" spans="2:17" ht="15.75" x14ac:dyDescent="0.3">
      <c r="B60" s="137" t="s">
        <v>165</v>
      </c>
      <c r="C60" s="138">
        <v>89</v>
      </c>
      <c r="D60" s="138">
        <v>243</v>
      </c>
      <c r="E60" s="138">
        <v>332</v>
      </c>
      <c r="F60" s="140" t="str">
        <f t="shared" si="0"/>
        <v>Secretaría Distrital de Planeación</v>
      </c>
      <c r="J60" s="141">
        <v>5</v>
      </c>
      <c r="K60" s="15" t="str">
        <f t="shared" si="1"/>
        <v>Fondo de Desarrollo Local Usme</v>
      </c>
      <c r="L60" s="129">
        <v>225</v>
      </c>
      <c r="M60" s="130">
        <v>126</v>
      </c>
      <c r="N60" s="143">
        <f t="shared" si="2"/>
        <v>225</v>
      </c>
      <c r="O60" s="143">
        <f t="shared" si="3"/>
        <v>0</v>
      </c>
      <c r="P60" s="143">
        <f t="shared" si="4"/>
        <v>126</v>
      </c>
      <c r="Q60" s="143">
        <f t="shared" si="5"/>
        <v>0</v>
      </c>
    </row>
    <row r="61" spans="2:17" ht="15.75" x14ac:dyDescent="0.3">
      <c r="B61" s="137" t="s">
        <v>166</v>
      </c>
      <c r="C61" s="138">
        <v>1060</v>
      </c>
      <c r="D61" s="138">
        <v>171</v>
      </c>
      <c r="E61" s="138">
        <v>1231</v>
      </c>
      <c r="F61" s="140" t="str">
        <f t="shared" si="0"/>
        <v>Secretaría Distrital De Salud</v>
      </c>
      <c r="J61" s="141">
        <v>6</v>
      </c>
      <c r="K61" s="15" t="str">
        <f t="shared" si="1"/>
        <v>Fondo de Desarrollo Local Tunjuelito</v>
      </c>
      <c r="L61" s="129">
        <v>106</v>
      </c>
      <c r="M61" s="130">
        <v>104</v>
      </c>
      <c r="N61" s="143">
        <f t="shared" si="2"/>
        <v>106</v>
      </c>
      <c r="O61" s="143">
        <f t="shared" si="3"/>
        <v>0</v>
      </c>
      <c r="P61" s="143">
        <f t="shared" si="4"/>
        <v>104</v>
      </c>
      <c r="Q61" s="143">
        <f t="shared" si="5"/>
        <v>0</v>
      </c>
    </row>
    <row r="62" spans="2:17" ht="15.75" x14ac:dyDescent="0.3">
      <c r="B62" s="137" t="s">
        <v>167</v>
      </c>
      <c r="C62" s="138">
        <v>509</v>
      </c>
      <c r="D62" s="138">
        <v>593</v>
      </c>
      <c r="E62" s="138">
        <v>1102</v>
      </c>
      <c r="F62" s="140" t="str">
        <f t="shared" si="0"/>
        <v>Secretaría Distrital de Seguridad Convivencia y Justicia</v>
      </c>
      <c r="J62" s="141">
        <v>7</v>
      </c>
      <c r="K62" s="15" t="str">
        <f t="shared" si="1"/>
        <v>Fondo de Desarrollo Local Bosa</v>
      </c>
      <c r="L62" s="129">
        <v>155</v>
      </c>
      <c r="M62" s="130">
        <v>152</v>
      </c>
      <c r="N62" s="143">
        <f t="shared" si="2"/>
        <v>155</v>
      </c>
      <c r="O62" s="143">
        <f t="shared" si="3"/>
        <v>0</v>
      </c>
      <c r="P62" s="143">
        <f t="shared" si="4"/>
        <v>152</v>
      </c>
      <c r="Q62" s="143">
        <f t="shared" si="5"/>
        <v>0</v>
      </c>
    </row>
    <row r="63" spans="2:17" ht="15.75" x14ac:dyDescent="0.3">
      <c r="B63" s="137" t="s">
        <v>168</v>
      </c>
      <c r="C63" s="138">
        <v>184</v>
      </c>
      <c r="D63" s="138">
        <v>358</v>
      </c>
      <c r="E63" s="138">
        <v>542</v>
      </c>
      <c r="F63" s="140" t="str">
        <f t="shared" si="0"/>
        <v>Secretaría Distrital del Hábitat</v>
      </c>
      <c r="J63" s="141">
        <v>8</v>
      </c>
      <c r="K63" s="15" t="str">
        <f t="shared" si="1"/>
        <v>Fondo de Desarrollo Local Kennedy</v>
      </c>
      <c r="L63" s="129">
        <v>181</v>
      </c>
      <c r="M63" s="130">
        <v>167</v>
      </c>
      <c r="N63" s="143">
        <f t="shared" si="2"/>
        <v>181</v>
      </c>
      <c r="O63" s="143">
        <f t="shared" si="3"/>
        <v>0</v>
      </c>
      <c r="P63" s="143">
        <f t="shared" si="4"/>
        <v>167</v>
      </c>
      <c r="Q63" s="143">
        <f t="shared" si="5"/>
        <v>0</v>
      </c>
    </row>
    <row r="64" spans="2:17" ht="15.75" x14ac:dyDescent="0.3">
      <c r="B64" s="137" t="s">
        <v>169</v>
      </c>
      <c r="C64" s="138">
        <v>87</v>
      </c>
      <c r="D64" s="138">
        <v>501</v>
      </c>
      <c r="E64" s="138">
        <v>588</v>
      </c>
      <c r="F64" s="140" t="str">
        <f t="shared" si="0"/>
        <v>Secretaría General de la Alcaldía Mayor de Bogotá</v>
      </c>
      <c r="J64" s="141">
        <v>9</v>
      </c>
      <c r="K64" s="15" t="str">
        <f t="shared" si="1"/>
        <v>Fondo de Desarrollo Local Fontibón</v>
      </c>
      <c r="L64" s="129">
        <v>194</v>
      </c>
      <c r="M64" s="130">
        <v>75</v>
      </c>
      <c r="N64" s="143">
        <f t="shared" si="2"/>
        <v>194</v>
      </c>
      <c r="O64" s="143">
        <f t="shared" si="3"/>
        <v>0</v>
      </c>
      <c r="P64" s="143">
        <f t="shared" si="4"/>
        <v>75</v>
      </c>
      <c r="Q64" s="143">
        <f t="shared" si="5"/>
        <v>0</v>
      </c>
    </row>
    <row r="65" spans="2:17" ht="15.75" x14ac:dyDescent="0.3">
      <c r="B65" s="137" t="s">
        <v>170</v>
      </c>
      <c r="C65" s="138">
        <v>6</v>
      </c>
      <c r="D65" s="138">
        <v>66</v>
      </c>
      <c r="E65" s="138">
        <v>72</v>
      </c>
      <c r="F65" s="140" t="str">
        <f t="shared" si="0"/>
        <v>Secretaría Jurídica Distrital</v>
      </c>
      <c r="J65" s="141">
        <v>10</v>
      </c>
      <c r="K65" s="15" t="str">
        <f t="shared" si="1"/>
        <v>Fondo de Desarrollo Local Engativá</v>
      </c>
      <c r="L65" s="129">
        <v>230</v>
      </c>
      <c r="M65" s="130">
        <v>229</v>
      </c>
      <c r="N65" s="143">
        <f t="shared" si="2"/>
        <v>230</v>
      </c>
      <c r="O65" s="143">
        <f t="shared" si="3"/>
        <v>0</v>
      </c>
      <c r="P65" s="143">
        <f t="shared" si="4"/>
        <v>229</v>
      </c>
      <c r="Q65" s="143">
        <f t="shared" si="5"/>
        <v>0</v>
      </c>
    </row>
    <row r="66" spans="2:17" ht="15.75" x14ac:dyDescent="0.3">
      <c r="B66" s="137" t="s">
        <v>171</v>
      </c>
      <c r="C66" s="138">
        <v>5750</v>
      </c>
      <c r="D66" s="138">
        <v>3596</v>
      </c>
      <c r="E66" s="138">
        <v>9346</v>
      </c>
      <c r="F66" s="140" t="str">
        <f t="shared" si="0"/>
        <v>Subred Integrada de Servicios de Salud Centro Oriente E.S.E.</v>
      </c>
      <c r="J66" s="141">
        <v>11</v>
      </c>
      <c r="K66" s="15" t="str">
        <f t="shared" si="1"/>
        <v>Fondo de Desarrollo Local Suba</v>
      </c>
      <c r="L66" s="129">
        <v>214</v>
      </c>
      <c r="M66" s="130">
        <v>213</v>
      </c>
      <c r="N66" s="143">
        <f t="shared" si="2"/>
        <v>214</v>
      </c>
      <c r="O66" s="143">
        <f t="shared" si="3"/>
        <v>0</v>
      </c>
      <c r="P66" s="143">
        <f t="shared" si="4"/>
        <v>213</v>
      </c>
      <c r="Q66" s="143">
        <f t="shared" si="5"/>
        <v>0</v>
      </c>
    </row>
    <row r="67" spans="2:17" ht="15.75" x14ac:dyDescent="0.3">
      <c r="B67" s="137" t="s">
        <v>172</v>
      </c>
      <c r="C67" s="138">
        <v>961</v>
      </c>
      <c r="D67" s="138">
        <v>4269</v>
      </c>
      <c r="E67" s="138">
        <v>5230</v>
      </c>
      <c r="F67" s="140" t="str">
        <f t="shared" si="0"/>
        <v>Subred Integrada de Servicios de Salud Norte E.S.E.</v>
      </c>
      <c r="J67" s="141">
        <v>12</v>
      </c>
      <c r="K67" s="15" t="str">
        <f t="shared" si="1"/>
        <v>Fondo de Desarrollo Local Barrios Unidos</v>
      </c>
      <c r="L67" s="129">
        <v>86</v>
      </c>
      <c r="M67" s="130">
        <v>65</v>
      </c>
      <c r="N67" s="143">
        <f t="shared" si="2"/>
        <v>86</v>
      </c>
      <c r="O67" s="143">
        <f t="shared" si="3"/>
        <v>0</v>
      </c>
      <c r="P67" s="143">
        <f t="shared" si="4"/>
        <v>65</v>
      </c>
      <c r="Q67" s="143">
        <f t="shared" si="5"/>
        <v>0</v>
      </c>
    </row>
    <row r="68" spans="2:17" ht="15.75" x14ac:dyDescent="0.3">
      <c r="B68" s="137" t="s">
        <v>173</v>
      </c>
      <c r="C68" s="138">
        <v>5592</v>
      </c>
      <c r="D68" s="138">
        <v>3906</v>
      </c>
      <c r="E68" s="138">
        <v>9498</v>
      </c>
      <c r="F68" s="140" t="str">
        <f t="shared" ref="F68:F75" si="6">VLOOKUP(B68,$K$4:$K$75,1,0)</f>
        <v>Subred Integrada de Servicios de Salud Sur E.S.E.</v>
      </c>
      <c r="J68" s="141">
        <v>13</v>
      </c>
      <c r="K68" s="15" t="str">
        <f t="shared" si="1"/>
        <v>Fondo de Desarrollo Local Teusaquillo</v>
      </c>
      <c r="L68" s="129">
        <v>86</v>
      </c>
      <c r="M68" s="130">
        <v>23</v>
      </c>
      <c r="N68" s="143">
        <f t="shared" si="2"/>
        <v>86</v>
      </c>
      <c r="O68" s="143">
        <f t="shared" si="3"/>
        <v>0</v>
      </c>
      <c r="P68" s="143">
        <f t="shared" si="4"/>
        <v>23</v>
      </c>
      <c r="Q68" s="143">
        <f t="shared" si="5"/>
        <v>0</v>
      </c>
    </row>
    <row r="69" spans="2:17" ht="15.75" x14ac:dyDescent="0.3">
      <c r="B69" s="137" t="s">
        <v>174</v>
      </c>
      <c r="C69" s="138">
        <v>1306</v>
      </c>
      <c r="D69" s="138">
        <v>3987</v>
      </c>
      <c r="E69" s="138">
        <v>5293</v>
      </c>
      <c r="F69" s="140" t="str">
        <f t="shared" si="6"/>
        <v>Subred Integrada de Servicios de Salud Sur Occidente E.S.E.</v>
      </c>
      <c r="J69" s="141">
        <v>14</v>
      </c>
      <c r="K69" s="15" t="str">
        <f t="shared" ref="K69:K75" si="7">VLOOKUP(J69,$J$88:$K$160,2,0)</f>
        <v>Fondo de Desarrollo Local Los Mártires</v>
      </c>
      <c r="L69" s="129">
        <v>145</v>
      </c>
      <c r="M69" s="130">
        <v>74</v>
      </c>
      <c r="N69" s="143">
        <f t="shared" ref="N69:N75" si="8">VLOOKUP(K69,$B$3:$E$75,4,0)</f>
        <v>145</v>
      </c>
      <c r="O69" s="143">
        <f t="shared" ref="O69:O75" si="9">N69-L69</f>
        <v>0</v>
      </c>
      <c r="P69" s="143">
        <f t="shared" ref="P69:P75" si="10">VLOOKUP(K69,$B$3:$E$75,3,0)</f>
        <v>74</v>
      </c>
      <c r="Q69" s="143">
        <f t="shared" ref="Q69:Q75" si="11">P69-M69</f>
        <v>0</v>
      </c>
    </row>
    <row r="70" spans="2:17" ht="15.75" x14ac:dyDescent="0.3">
      <c r="B70" s="137" t="s">
        <v>175</v>
      </c>
      <c r="C70" s="138">
        <v>353</v>
      </c>
      <c r="D70" s="138">
        <v>192</v>
      </c>
      <c r="E70" s="138">
        <v>545</v>
      </c>
      <c r="F70" s="140" t="str">
        <f t="shared" si="6"/>
        <v>Unidad Administrativa Especial Cuerpo Oficial De Bomberos - UAECOB</v>
      </c>
      <c r="J70" s="141">
        <v>15</v>
      </c>
      <c r="K70" s="15" t="str">
        <f t="shared" si="7"/>
        <v>Fondo De Desarrollo Local Antonio Nariño</v>
      </c>
      <c r="L70" s="129">
        <v>98</v>
      </c>
      <c r="M70" s="130">
        <v>90</v>
      </c>
      <c r="N70" s="143">
        <f t="shared" si="8"/>
        <v>98</v>
      </c>
      <c r="O70" s="143">
        <f t="shared" si="9"/>
        <v>0</v>
      </c>
      <c r="P70" s="143">
        <f t="shared" si="10"/>
        <v>90</v>
      </c>
      <c r="Q70" s="143">
        <f t="shared" si="11"/>
        <v>0</v>
      </c>
    </row>
    <row r="71" spans="2:17" ht="15.75" x14ac:dyDescent="0.3">
      <c r="B71" s="137" t="s">
        <v>176</v>
      </c>
      <c r="C71" s="138">
        <v>186</v>
      </c>
      <c r="D71" s="138">
        <v>193</v>
      </c>
      <c r="E71" s="138">
        <v>379</v>
      </c>
      <c r="F71" s="140" t="str">
        <f t="shared" si="6"/>
        <v>Unidad Administrativa Especial de Catastro Distrital - UAECD</v>
      </c>
      <c r="J71" s="141">
        <v>16</v>
      </c>
      <c r="K71" s="15" t="str">
        <f t="shared" si="7"/>
        <v>Fondo de Desarrollo Local Puente Aranda</v>
      </c>
      <c r="L71" s="129">
        <v>125</v>
      </c>
      <c r="M71" s="130">
        <v>119</v>
      </c>
      <c r="N71" s="143">
        <f t="shared" si="8"/>
        <v>125</v>
      </c>
      <c r="O71" s="143">
        <f t="shared" si="9"/>
        <v>0</v>
      </c>
      <c r="P71" s="143">
        <f t="shared" si="10"/>
        <v>119</v>
      </c>
      <c r="Q71" s="143">
        <f t="shared" si="11"/>
        <v>0</v>
      </c>
    </row>
    <row r="72" spans="2:17" ht="15.75" x14ac:dyDescent="0.3">
      <c r="B72" s="137" t="s">
        <v>177</v>
      </c>
      <c r="C72" s="138">
        <v>306</v>
      </c>
      <c r="D72" s="138">
        <v>306</v>
      </c>
      <c r="E72" s="138">
        <v>612</v>
      </c>
      <c r="F72" s="140" t="e">
        <f t="shared" si="6"/>
        <v>#N/A</v>
      </c>
      <c r="J72" s="141">
        <v>17</v>
      </c>
      <c r="K72" s="15" t="str">
        <f t="shared" si="7"/>
        <v>Fondo de Desarrollo Local  Candelaria</v>
      </c>
      <c r="L72" s="129">
        <v>69</v>
      </c>
      <c r="M72" s="130">
        <v>68</v>
      </c>
      <c r="N72" s="143">
        <f t="shared" si="8"/>
        <v>69</v>
      </c>
      <c r="O72" s="143">
        <f t="shared" si="9"/>
        <v>0</v>
      </c>
      <c r="P72" s="143">
        <f t="shared" si="10"/>
        <v>68</v>
      </c>
      <c r="Q72" s="143">
        <f t="shared" si="11"/>
        <v>0</v>
      </c>
    </row>
    <row r="73" spans="2:17" ht="15.75" x14ac:dyDescent="0.3">
      <c r="B73" s="137" t="s">
        <v>178</v>
      </c>
      <c r="C73" s="138">
        <v>34</v>
      </c>
      <c r="D73" s="138">
        <v>355</v>
      </c>
      <c r="E73" s="138">
        <v>389</v>
      </c>
      <c r="F73" s="140" t="str">
        <f t="shared" si="6"/>
        <v>Unidad Administrativa Especial de Servicios Públicos - UAESP</v>
      </c>
      <c r="J73" s="141">
        <v>18</v>
      </c>
      <c r="K73" s="15" t="str">
        <f t="shared" si="7"/>
        <v>Fondo de Desarrollo Local Rafael Uribe Uribe</v>
      </c>
      <c r="L73" s="129">
        <v>136</v>
      </c>
      <c r="M73" s="130">
        <v>132</v>
      </c>
      <c r="N73" s="143">
        <f t="shared" si="8"/>
        <v>136</v>
      </c>
      <c r="O73" s="143">
        <f t="shared" si="9"/>
        <v>0</v>
      </c>
      <c r="P73" s="143">
        <f t="shared" si="10"/>
        <v>132</v>
      </c>
      <c r="Q73" s="143">
        <f t="shared" si="11"/>
        <v>0</v>
      </c>
    </row>
    <row r="74" spans="2:17" ht="15.75" x14ac:dyDescent="0.3">
      <c r="B74" s="137" t="s">
        <v>179</v>
      </c>
      <c r="C74" s="138">
        <v>1276</v>
      </c>
      <c r="D74" s="138">
        <v>1454</v>
      </c>
      <c r="E74" s="138">
        <v>2730</v>
      </c>
      <c r="F74" s="140" t="str">
        <f t="shared" si="6"/>
        <v>Universidad Distrital "Francisco José de Caldas"</v>
      </c>
      <c r="J74" s="141">
        <v>19</v>
      </c>
      <c r="K74" s="15" t="str">
        <f t="shared" si="7"/>
        <v>Fondo de Desarrollo Local de Ciudad Bolívar</v>
      </c>
      <c r="L74" s="129">
        <v>198</v>
      </c>
      <c r="M74" s="130">
        <v>198</v>
      </c>
      <c r="N74" s="143">
        <f t="shared" si="8"/>
        <v>198</v>
      </c>
      <c r="O74" s="143">
        <f t="shared" si="9"/>
        <v>0</v>
      </c>
      <c r="P74" s="143">
        <f t="shared" si="10"/>
        <v>198</v>
      </c>
      <c r="Q74" s="143">
        <f t="shared" si="11"/>
        <v>0</v>
      </c>
    </row>
    <row r="75" spans="2:17" ht="15.75" x14ac:dyDescent="0.3">
      <c r="B75" s="137" t="s">
        <v>180</v>
      </c>
      <c r="C75" s="138">
        <v>55</v>
      </c>
      <c r="D75" s="138">
        <v>108</v>
      </c>
      <c r="E75" s="138">
        <v>163</v>
      </c>
      <c r="F75" s="140" t="str">
        <f t="shared" si="6"/>
        <v>Veeduría Distrital de Bogotá D.C.</v>
      </c>
      <c r="J75" s="141">
        <v>20</v>
      </c>
      <c r="K75" s="15" t="str">
        <f t="shared" si="7"/>
        <v>Fondo de Desarrollo Local Sumapaz</v>
      </c>
      <c r="L75" s="119">
        <v>70</v>
      </c>
      <c r="M75" s="131">
        <v>35</v>
      </c>
      <c r="N75" s="143">
        <f t="shared" si="8"/>
        <v>70</v>
      </c>
      <c r="O75" s="143">
        <f t="shared" si="9"/>
        <v>0</v>
      </c>
      <c r="P75" s="143">
        <f t="shared" si="10"/>
        <v>35</v>
      </c>
      <c r="Q75" s="143">
        <f t="shared" si="11"/>
        <v>0</v>
      </c>
    </row>
    <row r="76" spans="2:17" ht="15.75" x14ac:dyDescent="0.3">
      <c r="C76">
        <f>SUM(C6:C75)</f>
        <v>34783</v>
      </c>
      <c r="D76">
        <f>SUM(D3:D75)</f>
        <v>46077</v>
      </c>
      <c r="E76">
        <f>SUM(E3:E75)</f>
        <v>81868</v>
      </c>
      <c r="K76" s="142" t="s">
        <v>177</v>
      </c>
      <c r="L76" s="129">
        <v>612</v>
      </c>
      <c r="M76" s="130">
        <v>306</v>
      </c>
      <c r="N76" s="143">
        <f t="shared" ref="N76" si="12">VLOOKUP(K76,$B$3:$E$75,4,0)</f>
        <v>612</v>
      </c>
      <c r="O76" s="143">
        <f t="shared" ref="O76" si="13">N76-L76</f>
        <v>0</v>
      </c>
      <c r="P76" s="143">
        <f t="shared" ref="P76" si="14">VLOOKUP(K76,$B$3:$E$75,3,0)</f>
        <v>306</v>
      </c>
      <c r="Q76" s="143">
        <f t="shared" ref="Q76" si="15">P76-M76</f>
        <v>0</v>
      </c>
    </row>
    <row r="77" spans="2:17" x14ac:dyDescent="0.25">
      <c r="L77" s="139">
        <f>SUM(L4:L76)</f>
        <v>81868</v>
      </c>
      <c r="M77" s="143">
        <f>SUM(M4:M76)</f>
        <v>46077</v>
      </c>
      <c r="N77" s="143">
        <f>SUM(N4:N75)</f>
        <v>81256</v>
      </c>
      <c r="O77" s="143">
        <f>SUM(O4:O75)</f>
        <v>0</v>
      </c>
      <c r="P77" s="143">
        <f>SUM(P4:P75)</f>
        <v>45771</v>
      </c>
      <c r="Q77" s="143">
        <f>SUM(Q4:Q75)</f>
        <v>0</v>
      </c>
    </row>
    <row r="79" spans="2:17" x14ac:dyDescent="0.25">
      <c r="F79">
        <v>81868</v>
      </c>
      <c r="G79">
        <v>46077</v>
      </c>
    </row>
    <row r="88" spans="10:11" x14ac:dyDescent="0.25">
      <c r="J88" s="140">
        <v>208</v>
      </c>
      <c r="K88" s="140" t="s">
        <v>108</v>
      </c>
    </row>
    <row r="89" spans="10:11" x14ac:dyDescent="0.25">
      <c r="J89" s="140">
        <v>260</v>
      </c>
      <c r="K89" s="140" t="s">
        <v>109</v>
      </c>
    </row>
    <row r="90" spans="10:11" x14ac:dyDescent="0.25">
      <c r="J90" s="140">
        <v>100</v>
      </c>
      <c r="K90" s="140" t="s">
        <v>110</v>
      </c>
    </row>
    <row r="91" spans="10:11" x14ac:dyDescent="0.25">
      <c r="J91" s="140">
        <v>235</v>
      </c>
      <c r="K91" s="140" t="s">
        <v>111</v>
      </c>
    </row>
    <row r="92" spans="10:11" x14ac:dyDescent="0.25">
      <c r="J92" s="140">
        <v>127</v>
      </c>
      <c r="K92" s="140" t="s">
        <v>112</v>
      </c>
    </row>
    <row r="93" spans="10:11" x14ac:dyDescent="0.25">
      <c r="J93" s="140">
        <v>125</v>
      </c>
      <c r="K93" s="140" t="s">
        <v>113</v>
      </c>
    </row>
    <row r="94" spans="10:11" x14ac:dyDescent="0.25">
      <c r="J94" s="140">
        <v>202</v>
      </c>
      <c r="K94" s="140" t="s">
        <v>114</v>
      </c>
    </row>
    <row r="95" spans="10:11" x14ac:dyDescent="0.25">
      <c r="J95" s="140">
        <v>263</v>
      </c>
      <c r="K95" s="140" t="s">
        <v>183</v>
      </c>
    </row>
    <row r="96" spans="10:11" x14ac:dyDescent="0.25">
      <c r="J96" s="140">
        <v>262</v>
      </c>
      <c r="K96" s="140" t="s">
        <v>116</v>
      </c>
    </row>
    <row r="97" spans="10:11" x14ac:dyDescent="0.25">
      <c r="J97" s="140">
        <v>206</v>
      </c>
      <c r="K97" s="140" t="s">
        <v>137</v>
      </c>
    </row>
    <row r="98" spans="10:11" x14ac:dyDescent="0.25">
      <c r="J98" s="140">
        <v>217</v>
      </c>
      <c r="K98" s="140" t="s">
        <v>138</v>
      </c>
    </row>
    <row r="99" spans="10:11" x14ac:dyDescent="0.25">
      <c r="J99" s="140">
        <v>215</v>
      </c>
      <c r="K99" s="140" t="s">
        <v>139</v>
      </c>
    </row>
    <row r="100" spans="10:11" x14ac:dyDescent="0.25">
      <c r="J100" s="140">
        <v>204</v>
      </c>
      <c r="K100" s="140" t="s">
        <v>140</v>
      </c>
    </row>
    <row r="101" spans="10:11" x14ac:dyDescent="0.25">
      <c r="J101" s="140">
        <v>203</v>
      </c>
      <c r="K101" s="140" t="s">
        <v>141</v>
      </c>
    </row>
    <row r="102" spans="10:11" x14ac:dyDescent="0.25">
      <c r="J102" s="140">
        <v>220</v>
      </c>
      <c r="K102" s="140" t="s">
        <v>142</v>
      </c>
    </row>
    <row r="103" spans="10:11" x14ac:dyDescent="0.25">
      <c r="J103" s="140">
        <v>222</v>
      </c>
      <c r="K103" s="140" t="s">
        <v>143</v>
      </c>
    </row>
    <row r="104" spans="10:11" x14ac:dyDescent="0.25">
      <c r="J104" s="140">
        <v>237</v>
      </c>
      <c r="K104" s="140" t="s">
        <v>144</v>
      </c>
    </row>
    <row r="105" spans="10:11" x14ac:dyDescent="0.25">
      <c r="J105" s="140">
        <v>211</v>
      </c>
      <c r="K105" s="140" t="s">
        <v>145</v>
      </c>
    </row>
    <row r="106" spans="10:11" x14ac:dyDescent="0.25">
      <c r="J106" s="140">
        <v>221</v>
      </c>
      <c r="K106" s="140" t="s">
        <v>146</v>
      </c>
    </row>
    <row r="107" spans="10:11" x14ac:dyDescent="0.25">
      <c r="J107" s="140">
        <v>213</v>
      </c>
      <c r="K107" s="140" t="s">
        <v>147</v>
      </c>
    </row>
    <row r="108" spans="10:11" x14ac:dyDescent="0.25">
      <c r="J108" s="140">
        <v>200</v>
      </c>
      <c r="K108" s="140" t="s">
        <v>148</v>
      </c>
    </row>
    <row r="109" spans="10:11" x14ac:dyDescent="0.25">
      <c r="J109" s="140">
        <v>219</v>
      </c>
      <c r="K109" s="140" t="s">
        <v>149</v>
      </c>
    </row>
    <row r="110" spans="10:11" x14ac:dyDescent="0.25">
      <c r="J110" s="140">
        <v>214</v>
      </c>
      <c r="K110" s="140" t="s">
        <v>150</v>
      </c>
    </row>
    <row r="111" spans="10:11" x14ac:dyDescent="0.25">
      <c r="J111" s="140">
        <v>218</v>
      </c>
      <c r="K111" s="140" t="s">
        <v>151</v>
      </c>
    </row>
    <row r="112" spans="10:11" x14ac:dyDescent="0.25">
      <c r="J112" s="140">
        <v>240</v>
      </c>
      <c r="K112" s="140" t="s">
        <v>152</v>
      </c>
    </row>
    <row r="113" spans="10:11" x14ac:dyDescent="0.25">
      <c r="J113" s="140">
        <v>266</v>
      </c>
      <c r="K113" s="140" t="s">
        <v>153</v>
      </c>
    </row>
    <row r="114" spans="10:11" x14ac:dyDescent="0.25">
      <c r="J114" s="140">
        <v>216</v>
      </c>
      <c r="K114" s="140" t="s">
        <v>154</v>
      </c>
    </row>
    <row r="115" spans="10:11" x14ac:dyDescent="0.25">
      <c r="J115" s="140">
        <v>102</v>
      </c>
      <c r="K115" s="140" t="s">
        <v>155</v>
      </c>
    </row>
    <row r="116" spans="10:11" x14ac:dyDescent="0.25">
      <c r="J116" s="140">
        <v>112</v>
      </c>
      <c r="K116" s="140" t="s">
        <v>156</v>
      </c>
    </row>
    <row r="117" spans="10:11" x14ac:dyDescent="0.25">
      <c r="J117" s="140">
        <v>126</v>
      </c>
      <c r="K117" s="140" t="s">
        <v>157</v>
      </c>
    </row>
    <row r="118" spans="10:11" x14ac:dyDescent="0.25">
      <c r="J118" s="140">
        <v>119</v>
      </c>
      <c r="K118" s="140" t="s">
        <v>158</v>
      </c>
    </row>
    <row r="119" spans="10:11" x14ac:dyDescent="0.25">
      <c r="J119" s="140">
        <v>117</v>
      </c>
      <c r="K119" s="140" t="s">
        <v>159</v>
      </c>
    </row>
    <row r="120" spans="10:11" x14ac:dyDescent="0.25">
      <c r="J120" s="140">
        <v>110</v>
      </c>
      <c r="K120" s="140" t="s">
        <v>160</v>
      </c>
    </row>
    <row r="121" spans="10:11" x14ac:dyDescent="0.25">
      <c r="J121" s="140">
        <v>111</v>
      </c>
      <c r="K121" s="140" t="s">
        <v>161</v>
      </c>
    </row>
    <row r="122" spans="10:11" x14ac:dyDescent="0.25">
      <c r="J122" s="140">
        <v>122</v>
      </c>
      <c r="K122" s="140" t="s">
        <v>162</v>
      </c>
    </row>
    <row r="123" spans="10:11" x14ac:dyDescent="0.25">
      <c r="J123" s="140">
        <v>121</v>
      </c>
      <c r="K123" s="140" t="s">
        <v>163</v>
      </c>
    </row>
    <row r="124" spans="10:11" x14ac:dyDescent="0.25">
      <c r="J124" s="140">
        <v>113</v>
      </c>
      <c r="K124" s="140" t="s">
        <v>164</v>
      </c>
    </row>
    <row r="125" spans="10:11" x14ac:dyDescent="0.25">
      <c r="J125" s="140">
        <v>120</v>
      </c>
      <c r="K125" s="140" t="s">
        <v>165</v>
      </c>
    </row>
    <row r="126" spans="10:11" x14ac:dyDescent="0.25">
      <c r="J126" s="140">
        <v>114</v>
      </c>
      <c r="K126" s="140" t="s">
        <v>166</v>
      </c>
    </row>
    <row r="127" spans="10:11" x14ac:dyDescent="0.25">
      <c r="J127" s="140">
        <v>137</v>
      </c>
      <c r="K127" s="140" t="s">
        <v>167</v>
      </c>
    </row>
    <row r="128" spans="10:11" x14ac:dyDescent="0.25">
      <c r="J128" s="140">
        <v>118</v>
      </c>
      <c r="K128" s="140" t="s">
        <v>168</v>
      </c>
    </row>
    <row r="129" spans="7:11" x14ac:dyDescent="0.25">
      <c r="J129" s="140">
        <v>104</v>
      </c>
      <c r="K129" s="140" t="s">
        <v>169</v>
      </c>
    </row>
    <row r="130" spans="7:11" x14ac:dyDescent="0.25">
      <c r="J130" s="140">
        <v>136</v>
      </c>
      <c r="K130" s="140" t="s">
        <v>170</v>
      </c>
    </row>
    <row r="131" spans="7:11" x14ac:dyDescent="0.25">
      <c r="J131" s="140">
        <v>423</v>
      </c>
      <c r="K131" s="140" t="s">
        <v>171</v>
      </c>
    </row>
    <row r="132" spans="7:11" x14ac:dyDescent="0.25">
      <c r="J132" s="140">
        <v>426</v>
      </c>
      <c r="K132" s="140" t="s">
        <v>172</v>
      </c>
    </row>
    <row r="133" spans="7:11" x14ac:dyDescent="0.25">
      <c r="J133" s="140">
        <v>425</v>
      </c>
      <c r="K133" s="140" t="s">
        <v>173</v>
      </c>
    </row>
    <row r="134" spans="7:11" x14ac:dyDescent="0.25">
      <c r="J134" s="140">
        <v>424</v>
      </c>
      <c r="K134" s="140" t="s">
        <v>174</v>
      </c>
    </row>
    <row r="135" spans="7:11" x14ac:dyDescent="0.25">
      <c r="J135" s="140">
        <v>131</v>
      </c>
      <c r="K135" s="140" t="s">
        <v>175</v>
      </c>
    </row>
    <row r="136" spans="7:11" x14ac:dyDescent="0.25">
      <c r="J136" s="140">
        <v>226</v>
      </c>
      <c r="K136" s="140" t="s">
        <v>176</v>
      </c>
    </row>
    <row r="137" spans="7:11" x14ac:dyDescent="0.25">
      <c r="J137" s="140">
        <v>227</v>
      </c>
      <c r="K137" s="140" t="s">
        <v>177</v>
      </c>
    </row>
    <row r="138" spans="7:11" x14ac:dyDescent="0.25">
      <c r="J138" s="140">
        <v>228</v>
      </c>
      <c r="K138" s="140" t="s">
        <v>178</v>
      </c>
    </row>
    <row r="139" spans="7:11" ht="15.75" x14ac:dyDescent="0.3">
      <c r="G139" s="4" t="s">
        <v>12</v>
      </c>
      <c r="H139" s="5">
        <f>L4+L5</f>
        <v>654</v>
      </c>
      <c r="I139" s="5">
        <f>M4+M5</f>
        <v>535</v>
      </c>
      <c r="J139" s="140">
        <v>230</v>
      </c>
      <c r="K139" s="140" t="s">
        <v>179</v>
      </c>
    </row>
    <row r="140" spans="7:11" ht="15.75" x14ac:dyDescent="0.3">
      <c r="G140" s="22" t="s">
        <v>13</v>
      </c>
      <c r="H140" s="23">
        <f>L6+L7+L8</f>
        <v>1838</v>
      </c>
      <c r="I140" s="23">
        <f>M6+M7+M8</f>
        <v>1337</v>
      </c>
      <c r="J140" s="140">
        <v>105</v>
      </c>
      <c r="K140" s="140" t="s">
        <v>180</v>
      </c>
    </row>
    <row r="141" spans="7:11" ht="15.75" x14ac:dyDescent="0.3">
      <c r="G141" s="22" t="s">
        <v>14</v>
      </c>
      <c r="H141" s="23">
        <f>L9+L10+L11+L12</f>
        <v>765</v>
      </c>
      <c r="I141" s="23">
        <f>M9+M10+M11+M12</f>
        <v>494</v>
      </c>
      <c r="J141" s="141">
        <v>1</v>
      </c>
      <c r="K141" s="140" t="s">
        <v>135</v>
      </c>
    </row>
    <row r="142" spans="7:11" ht="15.75" x14ac:dyDescent="0.3">
      <c r="G142" s="22" t="s">
        <v>15</v>
      </c>
      <c r="H142" s="23">
        <f>L13</f>
        <v>332</v>
      </c>
      <c r="I142" s="23">
        <f>M13</f>
        <v>243</v>
      </c>
      <c r="J142" s="141">
        <v>2</v>
      </c>
      <c r="K142" s="140" t="s">
        <v>121</v>
      </c>
    </row>
    <row r="143" spans="7:11" ht="15.75" x14ac:dyDescent="0.3">
      <c r="G143" s="4" t="s">
        <v>16</v>
      </c>
      <c r="H143" s="5">
        <f>L14+L15+L16</f>
        <v>1241</v>
      </c>
      <c r="I143" s="5">
        <f>M14+M15+M16</f>
        <v>566</v>
      </c>
      <c r="J143" s="141">
        <v>3</v>
      </c>
      <c r="K143" s="140" t="s">
        <v>130</v>
      </c>
    </row>
    <row r="144" spans="7:11" ht="15.75" x14ac:dyDescent="0.3">
      <c r="G144" s="4" t="s">
        <v>17</v>
      </c>
      <c r="H144" s="5">
        <f>L17+L18+L19</f>
        <v>5128</v>
      </c>
      <c r="I144" s="5">
        <f>M17+M18+M19</f>
        <v>3234</v>
      </c>
      <c r="J144" s="141">
        <v>4</v>
      </c>
      <c r="K144" s="140" t="s">
        <v>129</v>
      </c>
    </row>
    <row r="145" spans="7:11" ht="15.75" x14ac:dyDescent="0.3">
      <c r="G145" s="4" t="s">
        <v>18</v>
      </c>
      <c r="H145" s="5">
        <f>L20+L21+L22+L23+L24</f>
        <v>30598</v>
      </c>
      <c r="I145" s="5">
        <f>M20+M21+M22+M23+M24</f>
        <v>15929</v>
      </c>
      <c r="J145" s="141">
        <v>5</v>
      </c>
      <c r="K145" s="140" t="s">
        <v>136</v>
      </c>
    </row>
    <row r="146" spans="7:11" ht="15.75" x14ac:dyDescent="0.3">
      <c r="G146" s="4" t="s">
        <v>19</v>
      </c>
      <c r="H146" s="5">
        <f>L25+L26</f>
        <v>14281</v>
      </c>
      <c r="I146" s="5">
        <f>M25+M26</f>
        <v>7909</v>
      </c>
      <c r="J146" s="141">
        <v>6</v>
      </c>
      <c r="K146" s="140" t="s">
        <v>134</v>
      </c>
    </row>
    <row r="147" spans="7:11" ht="15.75" x14ac:dyDescent="0.3">
      <c r="G147" s="4" t="s">
        <v>20</v>
      </c>
      <c r="H147" s="5">
        <f>L28+L29+L30+L31+L32+L33</f>
        <v>6936</v>
      </c>
      <c r="I147" s="5">
        <f>M28+M29+M30+M31+M32+M33</f>
        <v>4069</v>
      </c>
      <c r="J147" s="141">
        <v>7</v>
      </c>
      <c r="K147" s="140" t="s">
        <v>120</v>
      </c>
    </row>
    <row r="148" spans="7:11" ht="15.75" x14ac:dyDescent="0.3">
      <c r="G148" s="4" t="s">
        <v>21</v>
      </c>
      <c r="H148" s="5">
        <f>L34+L35+L36+L37</f>
        <v>3898</v>
      </c>
      <c r="I148" s="5">
        <f>M34+M35+M36+M37</f>
        <v>2046</v>
      </c>
      <c r="J148" s="141">
        <v>8</v>
      </c>
      <c r="K148" s="140" t="s">
        <v>125</v>
      </c>
    </row>
    <row r="149" spans="7:11" ht="15.75" x14ac:dyDescent="0.3">
      <c r="G149" s="4" t="s">
        <v>22</v>
      </c>
      <c r="H149" s="5" t="e">
        <f>L38+L39+L40+L41+#REF!</f>
        <v>#REF!</v>
      </c>
      <c r="I149" s="5" t="e">
        <f>M38+M39+M40+M41+#REF!</f>
        <v>#REF!</v>
      </c>
      <c r="J149" s="141">
        <v>9</v>
      </c>
      <c r="K149" s="140" t="s">
        <v>124</v>
      </c>
    </row>
    <row r="150" spans="7:11" ht="15.75" x14ac:dyDescent="0.3">
      <c r="G150" s="22" t="s">
        <v>23</v>
      </c>
      <c r="H150" s="23">
        <f>L42+L43+L44+L45+L46</f>
        <v>3241</v>
      </c>
      <c r="I150" s="23">
        <f>M42+M43+M44+M45+M46</f>
        <v>1761</v>
      </c>
      <c r="J150" s="141">
        <v>10</v>
      </c>
      <c r="K150" s="140" t="s">
        <v>123</v>
      </c>
    </row>
    <row r="151" spans="7:11" ht="15.75" x14ac:dyDescent="0.3">
      <c r="G151" s="4" t="s">
        <v>24</v>
      </c>
      <c r="H151" s="5">
        <f>L47</f>
        <v>342</v>
      </c>
      <c r="I151" s="5">
        <f>M47</f>
        <v>291</v>
      </c>
      <c r="J151" s="141">
        <v>11</v>
      </c>
      <c r="K151" s="140" t="s">
        <v>131</v>
      </c>
    </row>
    <row r="152" spans="7:11" ht="15.75" x14ac:dyDescent="0.3">
      <c r="G152" s="22" t="s">
        <v>25</v>
      </c>
      <c r="H152" s="23">
        <f>L48+L49+L50</f>
        <v>1748</v>
      </c>
      <c r="I152" s="23">
        <f>M48+M49+M50</f>
        <v>830</v>
      </c>
      <c r="J152" s="141">
        <v>12</v>
      </c>
      <c r="K152" s="140" t="s">
        <v>119</v>
      </c>
    </row>
    <row r="153" spans="7:11" ht="15.75" x14ac:dyDescent="0.3">
      <c r="G153" s="22" t="s">
        <v>26</v>
      </c>
      <c r="H153" s="23">
        <f>L51</f>
        <v>72</v>
      </c>
      <c r="I153" s="23">
        <f>M51</f>
        <v>66</v>
      </c>
      <c r="J153" s="141">
        <v>13</v>
      </c>
      <c r="K153" s="140" t="s">
        <v>133</v>
      </c>
    </row>
    <row r="154" spans="7:11" ht="15.75" x14ac:dyDescent="0.3">
      <c r="G154" s="4" t="s">
        <v>4</v>
      </c>
      <c r="H154" s="5">
        <f>L52+L53+L54+L55</f>
        <v>1169</v>
      </c>
      <c r="I154" s="5">
        <f>M52+M53+M54+M55</f>
        <v>723</v>
      </c>
      <c r="J154" s="141">
        <v>14</v>
      </c>
      <c r="K154" s="140" t="s">
        <v>126</v>
      </c>
    </row>
    <row r="155" spans="7:11" ht="15.75" x14ac:dyDescent="0.3">
      <c r="G155" s="4" t="s">
        <v>84</v>
      </c>
      <c r="H155" s="5">
        <f>SUM(L56:L75)</f>
        <v>2853</v>
      </c>
      <c r="I155" s="5">
        <f>SUM(M56:M75)</f>
        <v>2377</v>
      </c>
      <c r="J155" s="141">
        <v>15</v>
      </c>
      <c r="K155" s="140" t="s">
        <v>118</v>
      </c>
    </row>
    <row r="156" spans="7:11" x14ac:dyDescent="0.25">
      <c r="J156" s="141">
        <v>16</v>
      </c>
      <c r="K156" s="140" t="s">
        <v>127</v>
      </c>
    </row>
    <row r="157" spans="7:11" x14ac:dyDescent="0.25">
      <c r="J157" s="141">
        <v>17</v>
      </c>
      <c r="K157" s="140" t="s">
        <v>117</v>
      </c>
    </row>
    <row r="158" spans="7:11" x14ac:dyDescent="0.25">
      <c r="J158" s="141">
        <v>18</v>
      </c>
      <c r="K158" s="140" t="s">
        <v>128</v>
      </c>
    </row>
    <row r="159" spans="7:11" x14ac:dyDescent="0.25">
      <c r="J159" s="141">
        <v>19</v>
      </c>
      <c r="K159" s="140" t="s">
        <v>122</v>
      </c>
    </row>
    <row r="160" spans="7:11" x14ac:dyDescent="0.25">
      <c r="J160" s="141">
        <v>20</v>
      </c>
      <c r="K160" s="140" t="s">
        <v>132</v>
      </c>
    </row>
  </sheetData>
  <autoFilter ref="B2:E75">
    <sortState ref="B3:E75">
      <sortCondition ref="B2"/>
    </sortState>
  </autoFilter>
  <sortState ref="B3:E76">
    <sortCondition ref="B2"/>
  </sortState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Mensual info 26-02-2019</vt:lpstr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Gonzalez</dc:creator>
  <cp:lastModifiedBy>Fabián Alexander Rincón Gómez</cp:lastModifiedBy>
  <cp:lastPrinted>2018-10-02T22:05:00Z</cp:lastPrinted>
  <dcterms:created xsi:type="dcterms:W3CDTF">2018-05-29T19:09:21Z</dcterms:created>
  <dcterms:modified xsi:type="dcterms:W3CDTF">2019-03-21T16:55:52Z</dcterms:modified>
</cp:coreProperties>
</file>